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6"/>
  <workbookPr codeName="ThisWorkbook" defaultThemeVersion="166925"/>
  <mc:AlternateContent xmlns:mc="http://schemas.openxmlformats.org/markup-compatibility/2006">
    <mc:Choice Requires="x15">
      <x15ac:absPath xmlns:x15ac="http://schemas.microsoft.com/office/spreadsheetml/2010/11/ac" url="/Users/laalvm/Desktop/"/>
    </mc:Choice>
  </mc:AlternateContent>
  <xr:revisionPtr revIDLastSave="0" documentId="13_ncr:1_{7CC8B194-4808-8E4A-BB68-3BED0B1E743B}" xr6:coauthVersionLast="47" xr6:coauthVersionMax="47" xr10:uidLastSave="{00000000-0000-0000-0000-000000000000}"/>
  <bookViews>
    <workbookView xWindow="1420" yWindow="500" windowWidth="36580" windowHeight="26740" activeTab="1" xr2:uid="{00000000-000D-0000-FFFF-FFFF00000000}"/>
  </bookViews>
  <sheets>
    <sheet name="Calibro-Hoja" sheetId="1" r:id="rId1"/>
    <sheet name="Calibro-Fruto"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BN18" i="4" l="1"/>
  <c r="BD18" i="4"/>
  <c r="AX18" i="4"/>
  <c r="AW18" i="4"/>
  <c r="AV18" i="4"/>
  <c r="AU18" i="4"/>
  <c r="AQ18" i="4"/>
  <c r="AR18" i="4" s="1"/>
  <c r="AS18" i="4" s="1"/>
  <c r="BD17" i="4"/>
  <c r="AX17" i="4"/>
  <c r="AW17" i="4"/>
  <c r="AV17" i="4"/>
  <c r="AU17" i="4"/>
  <c r="AQ17" i="4"/>
  <c r="AR17" i="4" s="1"/>
  <c r="AS17" i="4" s="1"/>
  <c r="BN17" i="4" s="1"/>
  <c r="BD16" i="4"/>
  <c r="AX16" i="4"/>
  <c r="AW16" i="4"/>
  <c r="AV16" i="4"/>
  <c r="AU16" i="4"/>
  <c r="AQ16" i="4"/>
  <c r="AR16" i="4" s="1"/>
  <c r="AS16" i="4" s="1"/>
  <c r="BN16" i="4" s="1"/>
  <c r="BN15" i="4"/>
  <c r="BD15" i="4"/>
  <c r="AX15" i="4"/>
  <c r="AW15" i="4"/>
  <c r="AV15" i="4"/>
  <c r="AU15" i="4"/>
  <c r="AQ15" i="4"/>
  <c r="AR15" i="4" s="1"/>
  <c r="AS15" i="4" s="1"/>
  <c r="BD14" i="4"/>
  <c r="AX14" i="4"/>
  <c r="AW14" i="4"/>
  <c r="AV14" i="4"/>
  <c r="AU14" i="4"/>
  <c r="AQ14" i="4"/>
  <c r="AR14" i="4" s="1"/>
  <c r="AS14" i="4" s="1"/>
  <c r="BN14" i="4" s="1"/>
  <c r="BN13" i="4"/>
  <c r="BD13" i="4"/>
  <c r="AX13" i="4"/>
  <c r="AW13" i="4"/>
  <c r="AV13" i="4"/>
  <c r="AU13" i="4"/>
  <c r="AQ13" i="4"/>
  <c r="AR13" i="4" s="1"/>
  <c r="AS13" i="4" s="1"/>
  <c r="BN12" i="4"/>
  <c r="BD12" i="4"/>
  <c r="AX12" i="4"/>
  <c r="AW12" i="4"/>
  <c r="AV12" i="4"/>
  <c r="AU12" i="4"/>
  <c r="AQ12" i="4"/>
  <c r="AR12" i="4" s="1"/>
  <c r="AS12" i="4" s="1"/>
  <c r="BD11" i="4"/>
  <c r="AX11" i="4"/>
  <c r="AW11" i="4"/>
  <c r="AV11" i="4"/>
  <c r="AU11" i="4"/>
  <c r="AQ11" i="4"/>
  <c r="AR11" i="4" s="1"/>
  <c r="AS11" i="4" s="1"/>
  <c r="BN11" i="4" s="1"/>
  <c r="BN10" i="4"/>
  <c r="BD10" i="4"/>
  <c r="AX10" i="4"/>
  <c r="AW10" i="4"/>
  <c r="AV10" i="4"/>
  <c r="AU10" i="4"/>
  <c r="AQ10" i="4"/>
  <c r="AR10" i="4" s="1"/>
  <c r="AS10" i="4" s="1"/>
  <c r="BD9" i="4"/>
  <c r="AX9" i="4"/>
  <c r="AW9" i="4"/>
  <c r="AV9" i="4"/>
  <c r="AU9" i="4"/>
  <c r="AQ9" i="4"/>
  <c r="AR9" i="4" s="1"/>
  <c r="AS9" i="4" s="1"/>
  <c r="BN9" i="4" s="1"/>
  <c r="BN8" i="4"/>
  <c r="BD8" i="4"/>
  <c r="AX8" i="4"/>
  <c r="AW8" i="4"/>
  <c r="AV8" i="4"/>
  <c r="AU8" i="4"/>
  <c r="AQ8" i="4"/>
  <c r="AR8" i="4" s="1"/>
  <c r="AS8" i="4" s="1"/>
  <c r="BN7" i="4"/>
  <c r="BD7" i="4"/>
  <c r="AX7" i="4"/>
  <c r="AW7" i="4"/>
  <c r="AV7" i="4"/>
  <c r="AU7" i="4"/>
  <c r="AQ7" i="4"/>
  <c r="AR7" i="4" s="1"/>
  <c r="AS7" i="4" s="1"/>
  <c r="BD6" i="4"/>
  <c r="AX6" i="4"/>
  <c r="AW6" i="4"/>
  <c r="AV6" i="4"/>
  <c r="AU6" i="4"/>
  <c r="AQ6" i="4"/>
  <c r="AY6" i="4" s="1"/>
  <c r="BC6" i="4" s="1"/>
  <c r="BE6" i="4" s="1"/>
  <c r="BD5" i="4"/>
  <c r="AX5" i="4"/>
  <c r="AW5" i="4"/>
  <c r="AV5" i="4"/>
  <c r="AU5" i="4"/>
  <c r="AQ5" i="4"/>
  <c r="AY5" i="4" s="1"/>
  <c r="BC5" i="4" s="1"/>
  <c r="BD4" i="4"/>
  <c r="AX4" i="4"/>
  <c r="AW4" i="4"/>
  <c r="AV4" i="4"/>
  <c r="AU4" i="4"/>
  <c r="AQ4" i="4"/>
  <c r="AY4" i="4" s="1"/>
  <c r="BC4" i="4" s="1"/>
  <c r="BE4" i="4" s="1"/>
  <c r="BD3" i="4"/>
  <c r="AZ3" i="4"/>
  <c r="AX3" i="4"/>
  <c r="AW3" i="4"/>
  <c r="AV3" i="4"/>
  <c r="AU3" i="4"/>
  <c r="AQ3" i="4"/>
  <c r="AY3" i="4" s="1"/>
  <c r="BC3" i="4" s="1"/>
  <c r="AQ18" i="1"/>
  <c r="AY18" i="1" s="1"/>
  <c r="BC18" i="1" s="1"/>
  <c r="BE18" i="1" s="1"/>
  <c r="BD18" i="1"/>
  <c r="AX18" i="1"/>
  <c r="AW18" i="1"/>
  <c r="AV18" i="1"/>
  <c r="AU18" i="1"/>
  <c r="AR4" i="4" l="1"/>
  <c r="AS4" i="4" s="1"/>
  <c r="BN4" i="4" s="1"/>
  <c r="AR6" i="4"/>
  <c r="AS6" i="4" s="1"/>
  <c r="BN6" i="4" s="1"/>
  <c r="AR5" i="4"/>
  <c r="AS5" i="4" s="1"/>
  <c r="BN5" i="4" s="1"/>
  <c r="AY18" i="4"/>
  <c r="BC18" i="4" s="1"/>
  <c r="BE18" i="4" s="1"/>
  <c r="BE3" i="4"/>
  <c r="BE5" i="4"/>
  <c r="BA3" i="4"/>
  <c r="BB3" i="4" s="1"/>
  <c r="AY7" i="4"/>
  <c r="BC7" i="4" s="1"/>
  <c r="BE7" i="4" s="1"/>
  <c r="AY8" i="4"/>
  <c r="BC8" i="4" s="1"/>
  <c r="BE8" i="4" s="1"/>
  <c r="AY9" i="4"/>
  <c r="BC9" i="4" s="1"/>
  <c r="BE9" i="4" s="1"/>
  <c r="AY10" i="4"/>
  <c r="BC10" i="4" s="1"/>
  <c r="BE10" i="4" s="1"/>
  <c r="AY11" i="4"/>
  <c r="BC11" i="4" s="1"/>
  <c r="BE11" i="4" s="1"/>
  <c r="AY12" i="4"/>
  <c r="BC12" i="4" s="1"/>
  <c r="BE12" i="4" s="1"/>
  <c r="AY13" i="4"/>
  <c r="BC13" i="4" s="1"/>
  <c r="BE13" i="4" s="1"/>
  <c r="AY14" i="4"/>
  <c r="BC14" i="4" s="1"/>
  <c r="BE14" i="4" s="1"/>
  <c r="AY15" i="4"/>
  <c r="BC15" i="4" s="1"/>
  <c r="BE15" i="4" s="1"/>
  <c r="AY16" i="4"/>
  <c r="BC16" i="4" s="1"/>
  <c r="BE16" i="4" s="1"/>
  <c r="AY17" i="4"/>
  <c r="BC17" i="4" s="1"/>
  <c r="BE17" i="4" s="1"/>
  <c r="AR3" i="4"/>
  <c r="AS3" i="4" s="1"/>
  <c r="BN3" i="4" s="1"/>
  <c r="AR18" i="1"/>
  <c r="AS18" i="1" s="1"/>
  <c r="BN18" i="1" s="1"/>
  <c r="AQ15" i="1"/>
  <c r="AQ14" i="1"/>
  <c r="AZ3" i="1"/>
  <c r="AU3" i="1"/>
  <c r="AQ17" i="1"/>
  <c r="AQ16" i="1"/>
  <c r="AQ13" i="1"/>
  <c r="AQ12" i="1"/>
  <c r="AY12" i="1" s="1"/>
  <c r="AQ11" i="1"/>
  <c r="AQ10" i="1"/>
  <c r="AQ9" i="1"/>
  <c r="AQ8" i="1"/>
  <c r="AQ7" i="1"/>
  <c r="AQ6" i="1"/>
  <c r="AQ5" i="1"/>
  <c r="AR5" i="1" s="1"/>
  <c r="AQ4" i="1"/>
  <c r="AQ3" i="1"/>
  <c r="BJ5" i="4" l="1"/>
  <c r="BJ3" i="4"/>
  <c r="BL5" i="4"/>
  <c r="BD21" i="4" s="1"/>
  <c r="BL3" i="4"/>
  <c r="BD19" i="4" s="1"/>
  <c r="BJ4" i="4"/>
  <c r="BL4" i="4"/>
  <c r="BD20" i="4" s="1"/>
  <c r="AR8" i="1"/>
  <c r="AS8" i="1" s="1"/>
  <c r="BN8" i="1" s="1"/>
  <c r="AR9" i="1"/>
  <c r="AS9" i="1" s="1"/>
  <c r="BN9" i="1" s="1"/>
  <c r="AR11" i="1"/>
  <c r="AS11" i="1" s="1"/>
  <c r="BN11" i="1" s="1"/>
  <c r="AR13" i="1"/>
  <c r="AS13" i="1" s="1"/>
  <c r="BN13" i="1" s="1"/>
  <c r="AR16" i="1"/>
  <c r="AS16" i="1" s="1"/>
  <c r="BN16" i="1" s="1"/>
  <c r="AY17" i="1"/>
  <c r="BC17" i="1" s="1"/>
  <c r="BE17" i="1" s="1"/>
  <c r="AR17" i="1"/>
  <c r="AS17" i="1" s="1"/>
  <c r="BN17" i="1" s="1"/>
  <c r="AR10" i="1"/>
  <c r="AS10" i="1" s="1"/>
  <c r="BN10" i="1" s="1"/>
  <c r="AR3" i="1"/>
  <c r="AS3" i="1" s="1"/>
  <c r="BN3" i="1" s="1"/>
  <c r="AR4" i="1"/>
  <c r="AS4" i="1" s="1"/>
  <c r="BN4" i="1" s="1"/>
  <c r="AR6" i="1"/>
  <c r="AS6" i="1" s="1"/>
  <c r="BN6" i="1" s="1"/>
  <c r="AY14" i="1"/>
  <c r="AR14" i="1"/>
  <c r="AS14" i="1" s="1"/>
  <c r="BN14" i="1" s="1"/>
  <c r="AR7" i="1"/>
  <c r="AS7" i="1" s="1"/>
  <c r="BN7" i="1" s="1"/>
  <c r="AY15" i="1"/>
  <c r="AR15" i="1"/>
  <c r="AS15" i="1" s="1"/>
  <c r="BN15" i="1" s="1"/>
  <c r="AR12" i="1"/>
  <c r="AS12" i="1" s="1"/>
  <c r="AY3" i="1"/>
  <c r="BC3" i="1" s="1"/>
  <c r="AY10" i="1"/>
  <c r="BC10" i="1" s="1"/>
  <c r="BE10" i="1" s="1"/>
  <c r="AS5" i="1"/>
  <c r="BN5" i="1" s="1"/>
  <c r="BA3" i="1"/>
  <c r="BB3" i="1" s="1"/>
  <c r="BD17" i="1"/>
  <c r="AX17" i="1"/>
  <c r="AW17" i="1"/>
  <c r="AV17" i="1"/>
  <c r="AU17" i="1"/>
  <c r="BD16" i="1"/>
  <c r="AX16" i="1"/>
  <c r="AW16" i="1"/>
  <c r="AV16" i="1"/>
  <c r="AU16" i="1"/>
  <c r="AY16" i="1" s="1"/>
  <c r="BD15" i="1"/>
  <c r="AX15" i="1"/>
  <c r="AW15" i="1"/>
  <c r="AV15" i="1"/>
  <c r="AU15" i="1"/>
  <c r="BD14" i="1"/>
  <c r="AX14" i="1"/>
  <c r="AW14" i="1"/>
  <c r="AV14" i="1"/>
  <c r="AU14" i="1"/>
  <c r="BD13" i="1"/>
  <c r="AX13" i="1"/>
  <c r="AW13" i="1"/>
  <c r="AV13" i="1"/>
  <c r="AU13" i="1"/>
  <c r="AY13" i="1" s="1"/>
  <c r="BD12" i="1"/>
  <c r="AX12" i="1"/>
  <c r="AW12" i="1"/>
  <c r="AV12" i="1"/>
  <c r="AU12" i="1"/>
  <c r="BD11" i="1"/>
  <c r="AX11" i="1"/>
  <c r="AW11" i="1"/>
  <c r="AV11" i="1"/>
  <c r="AU11" i="1"/>
  <c r="BD10" i="1"/>
  <c r="AX10" i="1"/>
  <c r="AW10" i="1"/>
  <c r="AV10" i="1"/>
  <c r="AU10" i="1"/>
  <c r="BD9" i="1"/>
  <c r="AX9" i="1"/>
  <c r="AW9" i="1"/>
  <c r="AV9" i="1"/>
  <c r="AU9" i="1"/>
  <c r="AY9" i="1" s="1"/>
  <c r="BC9" i="1" s="1"/>
  <c r="BE9" i="1" s="1"/>
  <c r="BD8" i="1"/>
  <c r="AX8" i="1"/>
  <c r="AW8" i="1"/>
  <c r="AV8" i="1"/>
  <c r="AU8" i="1"/>
  <c r="AY8" i="1" s="1"/>
  <c r="BC8" i="1" s="1"/>
  <c r="BE8" i="1" s="1"/>
  <c r="BD7" i="1"/>
  <c r="AX7" i="1"/>
  <c r="AW7" i="1"/>
  <c r="AV7" i="1"/>
  <c r="AU7" i="1"/>
  <c r="AY7" i="1" s="1"/>
  <c r="BC7" i="1" s="1"/>
  <c r="BE7" i="1" s="1"/>
  <c r="BD6" i="1"/>
  <c r="AX6" i="1"/>
  <c r="AW6" i="1"/>
  <c r="AV6" i="1"/>
  <c r="AU6" i="1"/>
  <c r="AY6" i="1" s="1"/>
  <c r="BC6" i="1" s="1"/>
  <c r="BE6" i="1" s="1"/>
  <c r="BD5" i="1"/>
  <c r="AX5" i="1"/>
  <c r="AW5" i="1"/>
  <c r="AV5" i="1"/>
  <c r="AU5" i="1"/>
  <c r="AY5" i="1" s="1"/>
  <c r="BC5" i="1" s="1"/>
  <c r="BE5" i="1" s="1"/>
  <c r="BD4" i="1"/>
  <c r="AX4" i="1"/>
  <c r="AW4" i="1"/>
  <c r="AV4" i="1"/>
  <c r="AU4" i="1"/>
  <c r="AY4" i="1" s="1"/>
  <c r="BC4" i="1" s="1"/>
  <c r="BD3" i="1"/>
  <c r="AX3" i="1"/>
  <c r="AW3" i="1"/>
  <c r="AV3" i="1"/>
  <c r="BH4" i="4" l="1"/>
  <c r="BG4" i="4" s="1"/>
  <c r="BH3" i="4"/>
  <c r="BH5" i="4"/>
  <c r="BG5" i="4" s="1"/>
  <c r="BE4" i="1"/>
  <c r="BC15" i="1"/>
  <c r="BE15" i="1" s="1"/>
  <c r="AY11" i="1"/>
  <c r="BC11" i="1" s="1"/>
  <c r="BE11" i="1" s="1"/>
  <c r="BC16" i="1"/>
  <c r="BE16" i="1" s="1"/>
  <c r="BC14" i="1"/>
  <c r="BE14" i="1" s="1"/>
  <c r="BC13" i="1"/>
  <c r="BE13" i="1" s="1"/>
  <c r="BN12" i="1"/>
  <c r="BC12" i="1"/>
  <c r="BE12" i="1" s="1"/>
  <c r="BE3" i="1"/>
  <c r="BG3" i="4" l="1"/>
  <c r="BH6" i="4" s="1"/>
  <c r="BH2" i="4" s="1"/>
  <c r="BI7" i="4" s="1"/>
  <c r="D49" i="4" s="1"/>
  <c r="BJ3" i="1"/>
  <c r="BL3" i="1"/>
  <c r="BD19" i="1" s="1"/>
  <c r="BL4" i="1"/>
  <c r="BD20" i="1" s="1"/>
  <c r="BL5" i="1"/>
  <c r="BD21" i="1" s="1"/>
  <c r="BJ4" i="1"/>
  <c r="BJ5" i="1"/>
  <c r="D50" i="4" l="1"/>
  <c r="BH5" i="1"/>
  <c r="BG5" i="1" s="1"/>
  <c r="BH3" i="1"/>
  <c r="BG3" i="1" s="1"/>
  <c r="BH4" i="1"/>
  <c r="BG4" i="1" s="1"/>
  <c r="BH6" i="1" l="1"/>
  <c r="BH2" i="1" s="1"/>
  <c r="BI7" i="1" l="1"/>
  <c r="D49" i="1" l="1"/>
  <c r="D50" i="1" s="1"/>
</calcChain>
</file>

<file path=xl/sharedStrings.xml><?xml version="1.0" encoding="utf-8"?>
<sst xmlns="http://schemas.openxmlformats.org/spreadsheetml/2006/main" count="140" uniqueCount="46">
  <si>
    <t>Hoja</t>
  </si>
  <si>
    <t>Severidad
estimada (%)</t>
  </si>
  <si>
    <t>Grado de severidad</t>
  </si>
  <si>
    <t>Experiencia</t>
  </si>
  <si>
    <t>Sobre-estimación</t>
  </si>
  <si>
    <t>Calibración</t>
  </si>
  <si>
    <t>Sub-estimación</t>
  </si>
  <si>
    <t>Calibrado</t>
  </si>
  <si>
    <t>Severidad Calculada</t>
  </si>
  <si>
    <t>Severidad Estimada</t>
  </si>
  <si>
    <t>Error Diferencia</t>
  </si>
  <si>
    <t>Porcentaje</t>
  </si>
  <si>
    <t>Error Experiencia</t>
  </si>
  <si>
    <t>Minimo Experto</t>
  </si>
  <si>
    <t>Maximo Experto</t>
  </si>
  <si>
    <t>Minimo Inexperto</t>
  </si>
  <si>
    <t>Maximo Inexperto</t>
  </si>
  <si>
    <t>Calificación Rango</t>
  </si>
  <si>
    <t>Promedio S.Calculado</t>
  </si>
  <si>
    <t>Promedio S.Estimada</t>
  </si>
  <si>
    <t>Diferencia</t>
  </si>
  <si>
    <t>Calificación</t>
  </si>
  <si>
    <t>Valoración %</t>
  </si>
  <si>
    <t>Grafico</t>
  </si>
  <si>
    <t>-</t>
  </si>
  <si>
    <t>Sobrestimación</t>
  </si>
  <si>
    <t>Experto</t>
  </si>
  <si>
    <t>Inexperto</t>
  </si>
  <si>
    <t>Subestimación</t>
  </si>
  <si>
    <t>¡Vamos a Estimar!</t>
  </si>
  <si>
    <t>Por favor determine su nivel de experiencia con la estimación visual de severidad de gotera en hojas:</t>
  </si>
  <si>
    <t>Con ayuda del Diagrama de Área Estándar (DAE) para severidad de gotera del cafeto en hojas en el campo, estime el porcentaje de área de la hoja que está afectada por la enfermedad y escriba en cada cuadro el valor respectivo estimado por usted.</t>
  </si>
  <si>
    <t>La mayoría de los datos obtenidos mediante la estimación visual de severidad de gotera en hojas de café están por encima del +5% de error sobre el valor real, calculado del área afectada por la enfermedad. Se recomienda continuar practicando la estimación usando el Diagrama de Área Estándar para mejorar el ajuste al valor real.</t>
  </si>
  <si>
    <t>La mayoría de los datos obtenidos mediante la estimación visual de severidad de gotera en hojas de café están dentro del rango permitido de error, entre el 0% y el ±5%, respecto al valor real. Se recomienda continuar realizando la estimación visual de severidad mediante el Diagrama de Área Estándar para alcanzar un mayor ajuste al valor real.</t>
  </si>
  <si>
    <t>La mayoría de los datos obtenidos mediante la estimación visual de severidad de gotera en hojas de café están por debajo del -5% de error sobre el valor real, calculado del área afectada por la enfermedad. Se recomienda continuar practicando la estimación usando el Diagrama de Área Estándar para mejorar el ajuste al valor real.</t>
  </si>
  <si>
    <t>Con ayuda del Diagrama de Área Estándar para severidad gotera en hojas del cafeto en el campo, estime el porcentaje de área de la hoja que está afectada por la enfermedad y escriba en cada cuadro con el valor respectivo estimado por usted.</t>
  </si>
  <si>
    <t>A continuación puede observar los gráficos de los porcentajes generados a partir de los valores estimados por usted para las 16 hojas.</t>
  </si>
  <si>
    <t>Por favor determine su nivel de experiencia con la estimación visual de severidad de gotera en frutos:</t>
  </si>
  <si>
    <t>A continuación puede observar los gráficos de los porcentajes generados a partir de los valores estimados por usted para las 16 frutos.</t>
  </si>
  <si>
    <t>La mayoría de los datos obtenidos mediante la estimación visual de severidad de gotera en frutos de café están por encima del +5% de error sobre el valor real, calculado del área afectada por la enfermedad. Se recomienda continuar practicando la estimación usando el Diagrama de Área Estándar para mejorar el ajuste al valor real.</t>
  </si>
  <si>
    <t>La mayoría de los datos obtenidos mediante la estimación visual de severidad de gotera en frutos de café están dentro del rango permitido de error, entre el 0% y el ±5%, respecto al valor real. Se recomienda continuar realizando la estimación visual de severidad mediante el Diagrama de Área Estándar para alcanzar un mayor ajuste al valor real.</t>
  </si>
  <si>
    <t>La mayoría de los datos obtenidos mediante la estimación visual de severidad de gotera en frutos de café están por debajo del -5% de error sobre el valor real, calculado del área afectada por la enfermedad. Se recomienda continuar practicando la estimación usando el Diagrama de Área Estándar para mejorar el ajuste al valor real.</t>
  </si>
  <si>
    <t>Con ayuda del Diagrama de Área Estándar para severidad gotera en frutos de cafeto en el campo, estime el porcentaje de área de la hoja que está afectada por la enfermedad y escriba en cada cuadro con el valor respectivo estimado por usted.</t>
  </si>
  <si>
    <t>Fruto</t>
  </si>
  <si>
    <t xml:space="preserve">Gráficos del proceso de calibración </t>
  </si>
  <si>
    <r>
      <t xml:space="preserve">Con ayuda del Diagrama de Área Estándar (DAE) para severidad de gotera del cafeto en frutos en el campo, estime el porcentaje de área del fruto que está afectado por la enfermedad y escriba en cada cuadro el valor respectivo estimado por usted. </t>
    </r>
    <r>
      <rPr>
        <i/>
        <sz val="13.5"/>
        <color theme="1"/>
        <rFont val="Arial"/>
        <family val="2"/>
      </rPr>
      <t>Tenga en cuenta que corresponde al 50% del fruto o una cara del fruto</t>
    </r>
    <r>
      <rPr>
        <sz val="13.5"/>
        <color theme="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</si>
</sst>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_);_(&quot;$&quot;* \(#,##0\);_(&quot;$&quot;* &quot;-&quot;_);_(@_)"/>
    <numFmt numFmtId="165" formatCode="0.0"/>
  </numFmts>
  <fonts count="23" x14ac:knownFonts="1">
    <font>
      <sz val="12"/>
      <color theme="1"/>
      <name val="Calibri"/>
      <family val="2"/>
      <scheme val="minor"/>
    </font>
    <font>
      <sz val="12"/>
      <color theme="1"/>
      <name val="Arial"/>
      <family val="2"/>
    </font>
    <font>
      <sz val="14"/>
      <color theme="1"/>
      <name val="Arial"/>
      <family val="2"/>
    </font>
    <font>
      <b/>
      <sz val="14"/>
      <color theme="0"/>
      <name val="Arial"/>
      <family val="2"/>
    </font>
    <font>
      <sz val="18"/>
      <color theme="1"/>
      <name val="Arial"/>
      <family val="2"/>
    </font>
    <font>
      <sz val="12"/>
      <color theme="1"/>
      <name val="Calibri"/>
      <family val="2"/>
      <scheme val="minor"/>
    </font>
    <font>
      <b/>
      <sz val="36"/>
      <color theme="0"/>
      <name val="Arial"/>
      <family val="2"/>
    </font>
    <font>
      <sz val="12"/>
      <color theme="0" tint="-4.9989318521683403E-2"/>
      <name val="Arial"/>
      <family val="2"/>
    </font>
    <font>
      <b/>
      <sz val="18"/>
      <color theme="1"/>
      <name val="Arial"/>
      <family val="2"/>
    </font>
    <font>
      <b/>
      <sz val="10"/>
      <color theme="0" tint="-4.9989318521683403E-2"/>
      <name val="Aller"/>
    </font>
    <font>
      <sz val="10"/>
      <color theme="0" tint="-4.9989318521683403E-2"/>
      <name val="Aller"/>
    </font>
    <font>
      <sz val="10"/>
      <color theme="0" tint="-4.9989318521683403E-2"/>
      <name val="Calibri"/>
      <family val="2"/>
      <scheme val="minor"/>
    </font>
    <font>
      <b/>
      <i/>
      <sz val="10"/>
      <color theme="0" tint="-4.9989318521683403E-2"/>
      <name val="Aller"/>
    </font>
    <font>
      <sz val="12"/>
      <color theme="0" tint="-4.9989318521683403E-2"/>
      <name val="Calibri"/>
      <family val="2"/>
      <scheme val="minor"/>
    </font>
    <font>
      <sz val="13.5"/>
      <color theme="1"/>
      <name val="Arial"/>
      <family val="2"/>
    </font>
    <font>
      <sz val="12"/>
      <color rgb="FFFF0000"/>
      <name val="Arial"/>
      <family val="2"/>
    </font>
    <font>
      <i/>
      <sz val="13.5"/>
      <color theme="1"/>
      <name val="Arial"/>
      <family val="2"/>
    </font>
    <font>
      <sz val="12"/>
      <color theme="2"/>
      <name val="Arial"/>
      <family val="2"/>
    </font>
    <font>
      <sz val="18"/>
      <color theme="2"/>
      <name val="Arial"/>
      <family val="2"/>
    </font>
    <font>
      <b/>
      <sz val="16"/>
      <color rgb="FF603813"/>
      <name val="Arial"/>
      <family val="2"/>
    </font>
    <font>
      <b/>
      <sz val="14"/>
      <color rgb="FF603813"/>
      <name val="Arial"/>
      <family val="2"/>
    </font>
    <font>
      <b/>
      <sz val="18"/>
      <color theme="0"/>
      <name val="Arial"/>
      <family val="2"/>
    </font>
    <font>
      <sz val="20"/>
      <color rgb="FF603813"/>
      <name val="Arial"/>
      <family val="2"/>
    </font>
  </fonts>
  <fills count="13">
    <fill>
      <patternFill patternType="none"/>
    </fill>
    <fill>
      <patternFill patternType="gray125"/>
    </fill>
    <fill>
      <patternFill patternType="solid">
        <fgColor indexed="65"/>
        <bgColor theme="0"/>
      </patternFill>
    </fill>
    <fill>
      <patternFill patternType="solid">
        <fgColor rgb="FF9EC13E"/>
        <bgColor theme="0"/>
      </patternFill>
    </fill>
    <fill>
      <patternFill patternType="solid">
        <fgColor theme="0" tint="-4.9989318521683403E-2"/>
        <bgColor indexed="64"/>
      </patternFill>
    </fill>
    <fill>
      <patternFill patternType="solid">
        <fgColor theme="0" tint="-4.9989318521683403E-2"/>
        <bgColor theme="0"/>
      </patternFill>
    </fill>
    <fill>
      <patternFill patternType="solid">
        <fgColor theme="0"/>
        <bgColor theme="0"/>
      </patternFill>
    </fill>
    <fill>
      <patternFill patternType="solid">
        <fgColor rgb="FF0C8546"/>
        <bgColor theme="0"/>
      </patternFill>
    </fill>
    <fill>
      <patternFill patternType="solid">
        <fgColor rgb="FFF4AF1A"/>
        <bgColor indexed="64"/>
      </patternFill>
    </fill>
    <fill>
      <patternFill patternType="solid">
        <fgColor rgb="FF603813"/>
        <bgColor theme="0"/>
      </patternFill>
    </fill>
    <fill>
      <patternFill patternType="solid">
        <fgColor rgb="FFC41130"/>
        <bgColor theme="0"/>
      </patternFill>
    </fill>
    <fill>
      <patternFill patternType="solid">
        <fgColor rgb="FFF4AF1A"/>
        <bgColor theme="0"/>
      </patternFill>
    </fill>
    <fill>
      <patternFill patternType="solid">
        <fgColor rgb="FFC1674B"/>
        <bgColor theme="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left>
      <right style="thin">
        <color theme="1"/>
      </right>
      <top style="thin">
        <color theme="1"/>
      </top>
      <bottom style="thin">
        <color theme="1"/>
      </bottom>
      <diagonal/>
    </border>
    <border>
      <left/>
      <right/>
      <top/>
      <bottom style="double">
        <color theme="1"/>
      </bottom>
      <diagonal/>
    </border>
  </borders>
  <cellStyleXfs count="3">
    <xf numFmtId="0" fontId="0" fillId="0" borderId="0"/>
    <xf numFmtId="164" fontId="5" fillId="0" borderId="0" applyFont="0" applyFill="0" applyBorder="0" applyAlignment="0" applyProtection="0"/>
    <xf numFmtId="9" fontId="5" fillId="0" borderId="0" applyFont="0" applyFill="0" applyBorder="0" applyAlignment="0" applyProtection="0"/>
  </cellStyleXfs>
  <cellXfs count="62">
    <xf numFmtId="0" fontId="0" fillId="0" borderId="0" xfId="0"/>
    <xf numFmtId="0" fontId="1" fillId="2" borderId="0" xfId="0" applyFont="1" applyFill="1" applyAlignment="1">
      <alignment horizontal="center" vertical="center"/>
    </xf>
    <xf numFmtId="0" fontId="1" fillId="2" borderId="1" xfId="0" applyFont="1" applyFill="1" applyBorder="1" applyAlignment="1">
      <alignment horizontal="center" vertical="center"/>
    </xf>
    <xf numFmtId="0" fontId="3" fillId="2" borderId="0" xfId="0" applyFont="1" applyFill="1" applyAlignment="1">
      <alignment vertical="center"/>
    </xf>
    <xf numFmtId="0" fontId="4" fillId="2" borderId="0" xfId="0" applyFont="1" applyFill="1" applyAlignment="1">
      <alignment vertical="center" wrapText="1"/>
    </xf>
    <xf numFmtId="0" fontId="1" fillId="2" borderId="4" xfId="0" applyFont="1" applyFill="1" applyBorder="1" applyAlignment="1">
      <alignment horizontal="center" vertical="center"/>
    </xf>
    <xf numFmtId="0" fontId="1" fillId="4" borderId="0" xfId="0" applyFont="1" applyFill="1" applyAlignment="1">
      <alignment horizontal="center" vertical="center"/>
    </xf>
    <xf numFmtId="0" fontId="1" fillId="5" borderId="0" xfId="0" applyFont="1" applyFill="1" applyAlignment="1">
      <alignment horizontal="center" vertical="center"/>
    </xf>
    <xf numFmtId="0" fontId="1" fillId="6" borderId="0" xfId="0" applyFont="1" applyFill="1" applyAlignment="1">
      <alignment horizontal="center" vertical="center"/>
    </xf>
    <xf numFmtId="0" fontId="1" fillId="6" borderId="4" xfId="0" applyFont="1" applyFill="1" applyBorder="1" applyAlignment="1">
      <alignment horizontal="center" vertical="center"/>
    </xf>
    <xf numFmtId="0" fontId="7" fillId="4" borderId="0" xfId="0" applyFont="1" applyFill="1" applyAlignment="1">
      <alignment horizontal="center" vertical="center"/>
    </xf>
    <xf numFmtId="0" fontId="9" fillId="4" borderId="0" xfId="0" applyFont="1" applyFill="1" applyAlignment="1" applyProtection="1">
      <alignment horizontal="center" vertical="center" wrapText="1"/>
      <protection hidden="1"/>
    </xf>
    <xf numFmtId="0" fontId="9" fillId="4" borderId="0" xfId="0" applyFont="1" applyFill="1" applyAlignment="1" applyProtection="1">
      <alignment horizontal="center" vertical="center"/>
      <protection hidden="1"/>
    </xf>
    <xf numFmtId="9" fontId="9" fillId="4" borderId="0" xfId="0" applyNumberFormat="1" applyFont="1" applyFill="1" applyAlignment="1" applyProtection="1">
      <alignment horizontal="center" vertical="center" wrapText="1"/>
      <protection hidden="1"/>
    </xf>
    <xf numFmtId="0" fontId="10" fillId="4" borderId="0" xfId="0" applyFont="1" applyFill="1" applyProtection="1">
      <protection hidden="1"/>
    </xf>
    <xf numFmtId="0" fontId="9" fillId="4" borderId="0" xfId="0" applyFont="1" applyFill="1" applyProtection="1">
      <protection hidden="1"/>
    </xf>
    <xf numFmtId="2" fontId="10" fillId="4" borderId="0" xfId="2" applyNumberFormat="1" applyFont="1" applyFill="1" applyAlignment="1" applyProtection="1">
      <alignment horizontal="center"/>
      <protection hidden="1"/>
    </xf>
    <xf numFmtId="165" fontId="10" fillId="4" borderId="0" xfId="1" applyNumberFormat="1" applyFont="1" applyFill="1" applyAlignment="1" applyProtection="1">
      <alignment horizontal="center"/>
      <protection hidden="1"/>
    </xf>
    <xf numFmtId="165" fontId="10" fillId="4" borderId="0" xfId="2" applyNumberFormat="1" applyFont="1" applyFill="1" applyAlignment="1" applyProtection="1">
      <alignment horizontal="center"/>
      <protection hidden="1"/>
    </xf>
    <xf numFmtId="1" fontId="10" fillId="4" borderId="0" xfId="2" applyNumberFormat="1" applyFont="1" applyFill="1" applyAlignment="1" applyProtection="1">
      <alignment horizontal="center"/>
      <protection hidden="1"/>
    </xf>
    <xf numFmtId="165" fontId="10" fillId="4" borderId="0" xfId="2" applyNumberFormat="1" applyFont="1" applyFill="1" applyAlignment="1" applyProtection="1">
      <alignment horizontal="center" vertical="center"/>
      <protection hidden="1"/>
    </xf>
    <xf numFmtId="165" fontId="9" fillId="4" borderId="0" xfId="2" applyNumberFormat="1" applyFont="1" applyFill="1" applyAlignment="1" applyProtection="1">
      <alignment horizontal="center" vertical="center"/>
      <protection hidden="1"/>
    </xf>
    <xf numFmtId="1" fontId="9" fillId="4" borderId="0" xfId="2" applyNumberFormat="1" applyFont="1" applyFill="1" applyAlignment="1" applyProtection="1">
      <alignment horizontal="center" vertical="center"/>
      <protection hidden="1"/>
    </xf>
    <xf numFmtId="0" fontId="10" fillId="4" borderId="0" xfId="0" applyFont="1" applyFill="1" applyAlignment="1" applyProtection="1">
      <alignment horizontal="center"/>
      <protection hidden="1"/>
    </xf>
    <xf numFmtId="1" fontId="10" fillId="4" borderId="0" xfId="0" applyNumberFormat="1" applyFont="1" applyFill="1" applyAlignment="1" applyProtection="1">
      <alignment horizontal="center"/>
      <protection hidden="1"/>
    </xf>
    <xf numFmtId="0" fontId="11" fillId="4" borderId="0" xfId="0" applyFont="1" applyFill="1" applyProtection="1">
      <protection hidden="1"/>
    </xf>
    <xf numFmtId="0" fontId="12" fillId="4" borderId="0" xfId="0" applyFont="1" applyFill="1" applyAlignment="1" applyProtection="1">
      <alignment horizontal="center"/>
      <protection hidden="1"/>
    </xf>
    <xf numFmtId="0" fontId="13" fillId="4" borderId="0" xfId="0" applyFont="1" applyFill="1" applyAlignment="1">
      <alignment horizontal="justify" vertical="center"/>
    </xf>
    <xf numFmtId="0" fontId="13" fillId="4" borderId="0" xfId="0" applyFont="1" applyFill="1" applyAlignment="1">
      <alignment wrapText="1"/>
    </xf>
    <xf numFmtId="0" fontId="9" fillId="4" borderId="0" xfId="0" applyFont="1" applyFill="1" applyAlignment="1" applyProtection="1">
      <alignment horizontal="center"/>
      <protection hidden="1"/>
    </xf>
    <xf numFmtId="9" fontId="10" fillId="4" borderId="0" xfId="2" applyFont="1" applyFill="1" applyAlignment="1" applyProtection="1">
      <alignment horizontal="center"/>
      <protection hidden="1"/>
    </xf>
    <xf numFmtId="0" fontId="15" fillId="4" borderId="0" xfId="0" applyFont="1" applyFill="1" applyAlignment="1">
      <alignment horizontal="center" vertical="center"/>
    </xf>
    <xf numFmtId="0" fontId="3" fillId="7" borderId="0" xfId="0" applyFont="1" applyFill="1" applyAlignment="1">
      <alignment horizontal="center" vertical="center"/>
    </xf>
    <xf numFmtId="0" fontId="17" fillId="5" borderId="0" xfId="0" applyFont="1" applyFill="1" applyAlignment="1">
      <alignment horizontal="center" vertical="center"/>
    </xf>
    <xf numFmtId="0" fontId="17" fillId="4" borderId="0" xfId="0" applyFont="1" applyFill="1" applyAlignment="1">
      <alignment horizontal="center" vertical="center"/>
    </xf>
    <xf numFmtId="0" fontId="17" fillId="6" borderId="0" xfId="0" applyFont="1" applyFill="1" applyAlignment="1">
      <alignment horizontal="center" vertical="center"/>
    </xf>
    <xf numFmtId="0" fontId="18" fillId="2" borderId="0" xfId="0" applyFont="1" applyFill="1" applyAlignment="1">
      <alignment vertical="center" wrapText="1"/>
    </xf>
    <xf numFmtId="0" fontId="3" fillId="9" borderId="1" xfId="0" applyFont="1" applyFill="1" applyBorder="1" applyAlignment="1">
      <alignment horizontal="center" vertical="center"/>
    </xf>
    <xf numFmtId="0" fontId="3" fillId="10" borderId="1" xfId="0" applyFont="1" applyFill="1" applyBorder="1" applyAlignment="1">
      <alignment horizontal="center" vertical="center" wrapText="1"/>
    </xf>
    <xf numFmtId="0" fontId="3" fillId="9" borderId="2" xfId="0" applyFont="1" applyFill="1" applyBorder="1" applyAlignment="1">
      <alignment horizontal="center" vertical="center"/>
    </xf>
    <xf numFmtId="0" fontId="3" fillId="10" borderId="0" xfId="0" applyFont="1" applyFill="1" applyAlignment="1">
      <alignment horizontal="center" vertical="center"/>
    </xf>
    <xf numFmtId="0" fontId="3" fillId="11" borderId="0" xfId="0" applyFont="1" applyFill="1" applyAlignment="1">
      <alignment horizontal="center" vertical="center"/>
    </xf>
    <xf numFmtId="0" fontId="20" fillId="11" borderId="0" xfId="0" applyFont="1" applyFill="1" applyAlignment="1">
      <alignment horizontal="center" vertical="center"/>
    </xf>
    <xf numFmtId="0" fontId="3" fillId="9" borderId="0" xfId="0" applyFont="1" applyFill="1" applyAlignment="1">
      <alignment horizontal="center" vertical="center"/>
    </xf>
    <xf numFmtId="0" fontId="22" fillId="2" borderId="1" xfId="0" applyFont="1" applyFill="1" applyBorder="1" applyAlignment="1" applyProtection="1">
      <alignment horizontal="center" vertical="center"/>
      <protection locked="0"/>
    </xf>
    <xf numFmtId="0" fontId="22" fillId="2" borderId="2" xfId="0" applyFont="1" applyFill="1" applyBorder="1" applyAlignment="1" applyProtection="1">
      <alignment horizontal="center" vertical="center"/>
      <protection locked="0"/>
    </xf>
    <xf numFmtId="0" fontId="20" fillId="3" borderId="1" xfId="0" applyFont="1" applyFill="1" applyBorder="1" applyAlignment="1">
      <alignment horizontal="center" vertical="center" wrapText="1"/>
    </xf>
    <xf numFmtId="0" fontId="3" fillId="3" borderId="0" xfId="0" applyFont="1" applyFill="1" applyAlignment="1">
      <alignment horizontal="center" vertical="center"/>
    </xf>
    <xf numFmtId="0" fontId="9" fillId="4" borderId="0" xfId="0" applyFont="1" applyFill="1" applyAlignment="1" applyProtection="1">
      <alignment horizontal="center" vertical="center"/>
      <protection hidden="1"/>
    </xf>
    <xf numFmtId="0" fontId="6" fillId="7" borderId="3" xfId="0" applyFont="1" applyFill="1" applyBorder="1" applyAlignment="1">
      <alignment horizontal="center" vertical="center"/>
    </xf>
    <xf numFmtId="0" fontId="4" fillId="2" borderId="3" xfId="0" applyFont="1" applyFill="1" applyBorder="1" applyAlignment="1">
      <alignment horizontal="left" vertical="center" wrapText="1"/>
    </xf>
    <xf numFmtId="0" fontId="8" fillId="3" borderId="0" xfId="0" applyFont="1" applyFill="1" applyAlignment="1" applyProtection="1">
      <alignment horizontal="center" vertical="center" wrapText="1"/>
      <protection locked="0"/>
    </xf>
    <xf numFmtId="0" fontId="14" fillId="2" borderId="0" xfId="0" applyFont="1" applyFill="1" applyAlignment="1">
      <alignment horizontal="center" vertical="center"/>
    </xf>
    <xf numFmtId="0" fontId="1" fillId="5" borderId="0" xfId="0" applyFont="1" applyFill="1" applyAlignment="1">
      <alignment horizontal="center" vertical="center"/>
    </xf>
    <xf numFmtId="0" fontId="2" fillId="2" borderId="0" xfId="0" applyFont="1" applyFill="1" applyAlignment="1">
      <alignment horizontal="left" vertical="center"/>
    </xf>
    <xf numFmtId="0" fontId="19" fillId="11" borderId="0" xfId="0" applyFont="1" applyFill="1" applyAlignment="1">
      <alignment horizontal="center" vertical="center"/>
    </xf>
    <xf numFmtId="0" fontId="19" fillId="8"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horizontal="left" vertical="center"/>
    </xf>
    <xf numFmtId="0" fontId="14" fillId="2" borderId="0" xfId="0" applyFont="1" applyFill="1" applyAlignment="1">
      <alignment horizontal="left" vertical="center" wrapText="1"/>
    </xf>
    <xf numFmtId="0" fontId="6" fillId="10" borderId="3" xfId="0" applyFont="1" applyFill="1" applyBorder="1" applyAlignment="1">
      <alignment horizontal="center" vertical="center"/>
    </xf>
    <xf numFmtId="0" fontId="21" fillId="12" borderId="0" xfId="0" applyFont="1" applyFill="1" applyAlignment="1" applyProtection="1">
      <alignment horizontal="center" vertical="center" wrapText="1"/>
      <protection locked="0"/>
    </xf>
  </cellXfs>
  <cellStyles count="3">
    <cellStyle name="Moneda [0]" xfId="1" builtinId="7"/>
    <cellStyle name="Normal" xfId="0" builtinId="0"/>
    <cellStyle name="Porcentaje" xfId="2" builtinId="5"/>
  </cellStyles>
  <dxfs count="6">
    <dxf>
      <font>
        <color theme="0"/>
      </font>
      <fill>
        <patternFill>
          <bgColor rgb="FFFF911E"/>
        </patternFill>
      </fill>
    </dxf>
    <dxf>
      <font>
        <color theme="0"/>
      </font>
      <fill>
        <patternFill>
          <bgColor rgb="FF9EC13E"/>
        </patternFill>
      </fill>
    </dxf>
    <dxf>
      <font>
        <color theme="0"/>
      </font>
      <fill>
        <patternFill>
          <bgColor rgb="FFD2353C"/>
        </patternFill>
      </fill>
    </dxf>
    <dxf>
      <font>
        <color theme="0"/>
      </font>
      <fill>
        <patternFill>
          <bgColor rgb="FFFF911E"/>
        </patternFill>
      </fill>
    </dxf>
    <dxf>
      <font>
        <color theme="0"/>
      </font>
      <fill>
        <patternFill>
          <bgColor rgb="FF9EC13E"/>
        </patternFill>
      </fill>
    </dxf>
    <dxf>
      <font>
        <color theme="0"/>
      </font>
      <fill>
        <patternFill>
          <bgColor rgb="FFD2353C"/>
        </patternFill>
      </fill>
    </dxf>
  </dxfs>
  <tableStyles count="0" defaultTableStyle="TableStyleMedium2" defaultPivotStyle="PivotStyleLight16"/>
  <colors>
    <mruColors>
      <color rgb="FF9EC13E"/>
      <color rgb="FFF4AF1A"/>
      <color rgb="FF0C8546"/>
      <color rgb="FF603813"/>
      <color rgb="FFC41130"/>
      <color rgb="FFE37959"/>
      <color rgb="FFC1674B"/>
      <color rgb="FF9F182E"/>
      <color rgb="FFD2353C"/>
      <color rgb="FF8C4C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3182919689181E-2"/>
          <c:y val="4.4889472687756518E-2"/>
          <c:w val="0.91880260817715853"/>
          <c:h val="0.9179034386652406"/>
        </c:manualLayout>
      </c:layout>
      <c:scatterChart>
        <c:scatterStyle val="lineMarker"/>
        <c:varyColors val="0"/>
        <c:ser>
          <c:idx val="1"/>
          <c:order val="0"/>
          <c:spPr>
            <a:ln w="25400" cap="rnd">
              <a:noFill/>
              <a:round/>
            </a:ln>
            <a:effectLst/>
          </c:spPr>
          <c:marker>
            <c:symbol val="circle"/>
            <c:size val="14"/>
            <c:spPr>
              <a:solidFill>
                <a:srgbClr val="C00000"/>
              </a:solidFill>
              <a:ln w="9525">
                <a:noFill/>
              </a:ln>
              <a:effectLst/>
            </c:spPr>
          </c:marker>
          <c:xVal>
            <c:numRef>
              <c:f>'Calibro-Hoja'!$BM$3:$BM$18</c:f>
              <c:numCache>
                <c:formatCode>General</c:formatCode>
                <c:ptCount val="16"/>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numCache>
            </c:numRef>
          </c:xVal>
          <c:yVal>
            <c:numRef>
              <c:f>'Calibro-Hoja'!$BN$3:$BN$18</c:f>
              <c:numCache>
                <c:formatCode>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yVal>
          <c:smooth val="0"/>
          <c:extLst>
            <c:ext xmlns:c16="http://schemas.microsoft.com/office/drawing/2014/chart" uri="{C3380CC4-5D6E-409C-BE32-E72D297353CC}">
              <c16:uniqueId val="{00000000-A031-F846-9195-B2E48AA52836}"/>
            </c:ext>
          </c:extLst>
        </c:ser>
        <c:dLbls>
          <c:showLegendKey val="0"/>
          <c:showVal val="0"/>
          <c:showCatName val="0"/>
          <c:showSerName val="0"/>
          <c:showPercent val="0"/>
          <c:showBubbleSize val="0"/>
        </c:dLbls>
        <c:axId val="35350912"/>
        <c:axId val="35352592"/>
      </c:scatterChart>
      <c:valAx>
        <c:axId val="35350912"/>
        <c:scaling>
          <c:orientation val="minMax"/>
        </c:scaling>
        <c:delete val="1"/>
        <c:axPos val="b"/>
        <c:numFmt formatCode="General" sourceLinked="1"/>
        <c:majorTickMark val="none"/>
        <c:minorTickMark val="none"/>
        <c:tickLblPos val="nextTo"/>
        <c:crossAx val="35352592"/>
        <c:crosses val="autoZero"/>
        <c:crossBetween val="midCat"/>
      </c:valAx>
      <c:valAx>
        <c:axId val="35352592"/>
        <c:scaling>
          <c:orientation val="minMax"/>
          <c:max val="100"/>
          <c:min val="-100"/>
        </c:scaling>
        <c:delete val="0"/>
        <c:axPos val="l"/>
        <c:majorGridlines>
          <c:spPr>
            <a:ln w="9525" cap="flat" cmpd="sng" algn="ctr">
              <a:solidFill>
                <a:schemeClr val="tx1">
                  <a:alpha val="22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35350912"/>
        <c:crosses val="autoZero"/>
        <c:crossBetween val="midCat"/>
      </c:valAx>
      <c:spPr>
        <a:solidFill>
          <a:schemeClr val="bg1">
            <a:lumMod val="95000"/>
          </a:schemeClr>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5202252525087166E-2"/>
          <c:y val="0"/>
          <c:w val="0.89108709979534495"/>
          <c:h val="0.98671595928557709"/>
        </c:manualLayout>
      </c:layout>
      <c:doughnutChart>
        <c:varyColors val="1"/>
        <c:ser>
          <c:idx val="0"/>
          <c:order val="0"/>
          <c:dPt>
            <c:idx val="0"/>
            <c:bubble3D val="0"/>
            <c:spPr>
              <a:solidFill>
                <a:srgbClr val="0C8546"/>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2-41DC-3D42-82B5-9F1828A9B28F}"/>
              </c:ext>
            </c:extLst>
          </c:dPt>
          <c:dPt>
            <c:idx val="1"/>
            <c:bubble3D val="0"/>
            <c:spPr>
              <a:solidFill>
                <a:srgbClr val="9EC13E"/>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41DC-3D42-82B5-9F1828A9B28F}"/>
              </c:ext>
            </c:extLst>
          </c:dPt>
          <c:dPt>
            <c:idx val="2"/>
            <c:bubble3D val="0"/>
            <c:spPr>
              <a:solidFill>
                <a:srgbClr val="F4AF1A"/>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41DC-3D42-82B5-9F1828A9B28F}"/>
              </c:ext>
            </c:extLst>
          </c:dPt>
          <c:dLbls>
            <c:dLbl>
              <c:idx val="0"/>
              <c:layout>
                <c:manualLayout>
                  <c:x val="-2.0222446916077588E-3"/>
                  <c:y val="0"/>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1DC-3D42-82B5-9F1828A9B28F}"/>
                </c:ext>
              </c:extLst>
            </c:dLbl>
            <c:dLbl>
              <c:idx val="1"/>
              <c:layout>
                <c:manualLayout>
                  <c:x val="3.4378159757330634E-2"/>
                  <c:y val="2.54129606099109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1DC-3D42-82B5-9F1828A9B28F}"/>
                </c:ext>
              </c:extLst>
            </c:dLbl>
            <c:dLbl>
              <c:idx val="2"/>
              <c:layout>
                <c:manualLayout>
                  <c:x val="-8.0889787664307749E-3"/>
                  <c:y val="-2.79542566709021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1DC-3D42-82B5-9F1828A9B28F}"/>
                </c:ext>
              </c:extLst>
            </c:dLbl>
            <c:spPr>
              <a:noFill/>
              <a:ln>
                <a:noFill/>
              </a:ln>
              <a:effectLst/>
            </c:spPr>
            <c:txPr>
              <a:bodyPr rot="0" spcFirstLastPara="1" vertOverflow="ellipsis" vert="horz" wrap="square" anchor="ctr" anchorCtr="1"/>
              <a:lstStyle/>
              <a:p>
                <a:pPr>
                  <a:defRPr sz="3500" b="1" i="0" u="none" strike="noStrike" kern="1200" baseline="0">
                    <a:solidFill>
                      <a:schemeClr val="lt1"/>
                    </a:solidFill>
                    <a:latin typeface="+mn-lt"/>
                    <a:ea typeface="+mn-ea"/>
                    <a:cs typeface="+mn-cs"/>
                  </a:defRPr>
                </a:pPr>
                <a:endParaRPr lang="es-C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'Calibro-Hoja'!$BC$19:$BC$21</c:f>
              <c:strCache>
                <c:ptCount val="3"/>
                <c:pt idx="0">
                  <c:v>Sobrestimación</c:v>
                </c:pt>
                <c:pt idx="1">
                  <c:v>Calibración</c:v>
                </c:pt>
                <c:pt idx="2">
                  <c:v>Subestimación</c:v>
                </c:pt>
              </c:strCache>
            </c:strRef>
          </c:cat>
          <c:val>
            <c:numRef>
              <c:f>'Calibro-Hoja'!$BD$19:$BD$21</c:f>
              <c:numCache>
                <c:formatCode>0%</c:formatCode>
                <c:ptCount val="3"/>
                <c:pt idx="0">
                  <c:v>0</c:v>
                </c:pt>
                <c:pt idx="1">
                  <c:v>0</c:v>
                </c:pt>
                <c:pt idx="2">
                  <c:v>0</c:v>
                </c:pt>
              </c:numCache>
            </c:numRef>
          </c:val>
          <c:extLst>
            <c:ext xmlns:c16="http://schemas.microsoft.com/office/drawing/2014/chart" uri="{C3380CC4-5D6E-409C-BE32-E72D297353CC}">
              <c16:uniqueId val="{00000000-41DC-3D42-82B5-9F1828A9B28F}"/>
            </c:ext>
          </c:extLst>
        </c:ser>
        <c:dLbls>
          <c:showLegendKey val="0"/>
          <c:showVal val="0"/>
          <c:showCatName val="0"/>
          <c:showSerName val="0"/>
          <c:showPercent val="1"/>
          <c:showBubbleSize val="0"/>
          <c:showLeaderLines val="1"/>
        </c:dLbls>
        <c:firstSliceAng val="0"/>
        <c:holeSize val="26"/>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3500"/>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3182919689181E-2"/>
          <c:y val="4.4889472687756518E-2"/>
          <c:w val="0.91880260817715853"/>
          <c:h val="0.9179034386652406"/>
        </c:manualLayout>
      </c:layout>
      <c:scatterChart>
        <c:scatterStyle val="lineMarker"/>
        <c:varyColors val="0"/>
        <c:ser>
          <c:idx val="1"/>
          <c:order val="0"/>
          <c:spPr>
            <a:ln w="25400" cap="rnd">
              <a:noFill/>
              <a:round/>
            </a:ln>
            <a:effectLst/>
          </c:spPr>
          <c:marker>
            <c:symbol val="circle"/>
            <c:size val="14"/>
            <c:spPr>
              <a:solidFill>
                <a:srgbClr val="C00000"/>
              </a:solidFill>
              <a:ln w="9525">
                <a:noFill/>
              </a:ln>
              <a:effectLst/>
            </c:spPr>
          </c:marker>
          <c:xVal>
            <c:numRef>
              <c:f>'Calibro-Fruto'!$BM$3:$BM$18</c:f>
              <c:numCache>
                <c:formatCode>General</c:formatCode>
                <c:ptCount val="16"/>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numCache>
            </c:numRef>
          </c:xVal>
          <c:yVal>
            <c:numRef>
              <c:f>'Calibro-Fruto'!$BN$3:$BN$18</c:f>
              <c:numCache>
                <c:formatCode>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yVal>
          <c:smooth val="0"/>
          <c:extLst>
            <c:ext xmlns:c16="http://schemas.microsoft.com/office/drawing/2014/chart" uri="{C3380CC4-5D6E-409C-BE32-E72D297353CC}">
              <c16:uniqueId val="{00000000-E384-694D-8725-4E88FED7F55A}"/>
            </c:ext>
          </c:extLst>
        </c:ser>
        <c:dLbls>
          <c:showLegendKey val="0"/>
          <c:showVal val="0"/>
          <c:showCatName val="0"/>
          <c:showSerName val="0"/>
          <c:showPercent val="0"/>
          <c:showBubbleSize val="0"/>
        </c:dLbls>
        <c:axId val="35350912"/>
        <c:axId val="35352592"/>
      </c:scatterChart>
      <c:valAx>
        <c:axId val="35350912"/>
        <c:scaling>
          <c:orientation val="minMax"/>
        </c:scaling>
        <c:delete val="1"/>
        <c:axPos val="b"/>
        <c:numFmt formatCode="General" sourceLinked="1"/>
        <c:majorTickMark val="none"/>
        <c:minorTickMark val="none"/>
        <c:tickLblPos val="nextTo"/>
        <c:crossAx val="35352592"/>
        <c:crosses val="autoZero"/>
        <c:crossBetween val="midCat"/>
      </c:valAx>
      <c:valAx>
        <c:axId val="35352592"/>
        <c:scaling>
          <c:orientation val="minMax"/>
          <c:max val="100"/>
          <c:min val="-100"/>
        </c:scaling>
        <c:delete val="0"/>
        <c:axPos val="l"/>
        <c:majorGridlines>
          <c:spPr>
            <a:ln w="9525" cap="flat" cmpd="sng" algn="ctr">
              <a:solidFill>
                <a:schemeClr val="tx1">
                  <a:alpha val="22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35350912"/>
        <c:crosses val="autoZero"/>
        <c:crossBetween val="midCat"/>
      </c:valAx>
      <c:spPr>
        <a:solidFill>
          <a:schemeClr val="bg1">
            <a:lumMod val="95000"/>
          </a:schemeClr>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5202252525087166E-2"/>
          <c:y val="0"/>
          <c:w val="0.89108709979534495"/>
          <c:h val="0.98671595928557709"/>
        </c:manualLayout>
      </c:layout>
      <c:doughnutChart>
        <c:varyColors val="1"/>
        <c:ser>
          <c:idx val="0"/>
          <c:order val="0"/>
          <c:dPt>
            <c:idx val="0"/>
            <c:bubble3D val="0"/>
            <c:spPr>
              <a:solidFill>
                <a:srgbClr val="C4113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FC7E-D746-B9C6-A6D618912ED2}"/>
              </c:ext>
            </c:extLst>
          </c:dPt>
          <c:dPt>
            <c:idx val="1"/>
            <c:bubble3D val="0"/>
            <c:spPr>
              <a:solidFill>
                <a:srgbClr val="60381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FC7E-D746-B9C6-A6D618912ED2}"/>
              </c:ext>
            </c:extLst>
          </c:dPt>
          <c:dPt>
            <c:idx val="2"/>
            <c:bubble3D val="0"/>
            <c:spPr>
              <a:solidFill>
                <a:srgbClr val="F4AF1A"/>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FC7E-D746-B9C6-A6D618912ED2}"/>
              </c:ext>
            </c:extLst>
          </c:dPt>
          <c:dLbls>
            <c:dLbl>
              <c:idx val="0"/>
              <c:layout>
                <c:manualLayout>
                  <c:x val="-2.0222446916077588E-3"/>
                  <c:y val="0"/>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C7E-D746-B9C6-A6D618912ED2}"/>
                </c:ext>
              </c:extLst>
            </c:dLbl>
            <c:dLbl>
              <c:idx val="1"/>
              <c:layout>
                <c:manualLayout>
                  <c:x val="3.4378159757330634E-2"/>
                  <c:y val="2.54129606099109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C7E-D746-B9C6-A6D618912ED2}"/>
                </c:ext>
              </c:extLst>
            </c:dLbl>
            <c:dLbl>
              <c:idx val="2"/>
              <c:layout>
                <c:manualLayout>
                  <c:x val="-8.0889787664307749E-3"/>
                  <c:y val="-2.79542566709021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C7E-D746-B9C6-A6D618912ED2}"/>
                </c:ext>
              </c:extLst>
            </c:dLbl>
            <c:spPr>
              <a:noFill/>
              <a:ln>
                <a:noFill/>
              </a:ln>
              <a:effectLst/>
            </c:spPr>
            <c:txPr>
              <a:bodyPr rot="0" spcFirstLastPara="1" vertOverflow="ellipsis" vert="horz" wrap="square" anchor="ctr" anchorCtr="1"/>
              <a:lstStyle/>
              <a:p>
                <a:pPr>
                  <a:defRPr sz="3500" b="1" i="0" u="none" strike="noStrike" kern="1200" baseline="0">
                    <a:solidFill>
                      <a:schemeClr val="lt1"/>
                    </a:solidFill>
                    <a:latin typeface="+mn-lt"/>
                    <a:ea typeface="+mn-ea"/>
                    <a:cs typeface="+mn-cs"/>
                  </a:defRPr>
                </a:pPr>
                <a:endParaRPr lang="es-C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'Calibro-Fruto'!$BC$19:$BC$21</c:f>
              <c:strCache>
                <c:ptCount val="3"/>
                <c:pt idx="0">
                  <c:v>Sobrestimación</c:v>
                </c:pt>
                <c:pt idx="1">
                  <c:v>Calibración</c:v>
                </c:pt>
                <c:pt idx="2">
                  <c:v>Subestimación</c:v>
                </c:pt>
              </c:strCache>
            </c:strRef>
          </c:cat>
          <c:val>
            <c:numRef>
              <c:f>'Calibro-Fruto'!$BD$19:$BD$21</c:f>
              <c:numCache>
                <c:formatCode>0%</c:formatCode>
                <c:ptCount val="3"/>
                <c:pt idx="0">
                  <c:v>0</c:v>
                </c:pt>
                <c:pt idx="1">
                  <c:v>0</c:v>
                </c:pt>
                <c:pt idx="2">
                  <c:v>0</c:v>
                </c:pt>
              </c:numCache>
            </c:numRef>
          </c:val>
          <c:extLst>
            <c:ext xmlns:c16="http://schemas.microsoft.com/office/drawing/2014/chart" uri="{C3380CC4-5D6E-409C-BE32-E72D297353CC}">
              <c16:uniqueId val="{00000006-FC7E-D746-B9C6-A6D618912ED2}"/>
            </c:ext>
          </c:extLst>
        </c:ser>
        <c:dLbls>
          <c:showLegendKey val="0"/>
          <c:showVal val="0"/>
          <c:showCatName val="0"/>
          <c:showSerName val="0"/>
          <c:showPercent val="1"/>
          <c:showBubbleSize val="0"/>
          <c:showLeaderLines val="1"/>
        </c:dLbls>
        <c:firstSliceAng val="0"/>
        <c:holeSize val="26"/>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3500"/>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6.png"/><Relationship Id="rId13" Type="http://schemas.openxmlformats.org/officeDocument/2006/relationships/image" Target="../media/image11.png"/><Relationship Id="rId18" Type="http://schemas.openxmlformats.org/officeDocument/2006/relationships/image" Target="../media/image16.png"/><Relationship Id="rId3" Type="http://schemas.openxmlformats.org/officeDocument/2006/relationships/image" Target="../media/image1.tiff"/><Relationship Id="rId7" Type="http://schemas.openxmlformats.org/officeDocument/2006/relationships/image" Target="../media/image5.png"/><Relationship Id="rId12" Type="http://schemas.openxmlformats.org/officeDocument/2006/relationships/image" Target="../media/image10.png"/><Relationship Id="rId17" Type="http://schemas.openxmlformats.org/officeDocument/2006/relationships/image" Target="../media/image15.png"/><Relationship Id="rId2" Type="http://schemas.openxmlformats.org/officeDocument/2006/relationships/chart" Target="../charts/chart2.xml"/><Relationship Id="rId16" Type="http://schemas.openxmlformats.org/officeDocument/2006/relationships/image" Target="../media/image14.png"/><Relationship Id="rId1" Type="http://schemas.openxmlformats.org/officeDocument/2006/relationships/chart" Target="../charts/chart1.xml"/><Relationship Id="rId6" Type="http://schemas.openxmlformats.org/officeDocument/2006/relationships/image" Target="../media/image4.png"/><Relationship Id="rId11" Type="http://schemas.openxmlformats.org/officeDocument/2006/relationships/image" Target="../media/image9.png"/><Relationship Id="rId5" Type="http://schemas.openxmlformats.org/officeDocument/2006/relationships/image" Target="../media/image3.png"/><Relationship Id="rId15" Type="http://schemas.openxmlformats.org/officeDocument/2006/relationships/image" Target="../media/image13.png"/><Relationship Id="rId10" Type="http://schemas.openxmlformats.org/officeDocument/2006/relationships/image" Target="../media/image8.png"/><Relationship Id="rId19" Type="http://schemas.openxmlformats.org/officeDocument/2006/relationships/image" Target="../media/image17.png"/><Relationship Id="rId4" Type="http://schemas.openxmlformats.org/officeDocument/2006/relationships/image" Target="../media/image2.png"/><Relationship Id="rId9" Type="http://schemas.openxmlformats.org/officeDocument/2006/relationships/image" Target="../media/image7.png"/><Relationship Id="rId14" Type="http://schemas.openxmlformats.org/officeDocument/2006/relationships/image" Target="../media/image12.png"/></Relationships>
</file>

<file path=xl/drawings/_rels/drawing3.xml.rels><?xml version="1.0" encoding="UTF-8" standalone="yes"?>
<Relationships xmlns="http://schemas.openxmlformats.org/package/2006/relationships"><Relationship Id="rId8" Type="http://schemas.openxmlformats.org/officeDocument/2006/relationships/image" Target="../media/image23.png"/><Relationship Id="rId13" Type="http://schemas.openxmlformats.org/officeDocument/2006/relationships/image" Target="../media/image28.png"/><Relationship Id="rId18" Type="http://schemas.openxmlformats.org/officeDocument/2006/relationships/image" Target="../media/image33.png"/><Relationship Id="rId3" Type="http://schemas.openxmlformats.org/officeDocument/2006/relationships/image" Target="../media/image18.png"/><Relationship Id="rId7" Type="http://schemas.openxmlformats.org/officeDocument/2006/relationships/image" Target="../media/image22.png"/><Relationship Id="rId12" Type="http://schemas.openxmlformats.org/officeDocument/2006/relationships/image" Target="../media/image27.png"/><Relationship Id="rId17" Type="http://schemas.openxmlformats.org/officeDocument/2006/relationships/image" Target="../media/image32.png"/><Relationship Id="rId2" Type="http://schemas.openxmlformats.org/officeDocument/2006/relationships/chart" Target="../charts/chart4.xml"/><Relationship Id="rId16" Type="http://schemas.openxmlformats.org/officeDocument/2006/relationships/image" Target="../media/image31.png"/><Relationship Id="rId1" Type="http://schemas.openxmlformats.org/officeDocument/2006/relationships/chart" Target="../charts/chart3.xml"/><Relationship Id="rId6" Type="http://schemas.openxmlformats.org/officeDocument/2006/relationships/image" Target="../media/image21.png"/><Relationship Id="rId11" Type="http://schemas.openxmlformats.org/officeDocument/2006/relationships/image" Target="../media/image26.png"/><Relationship Id="rId5" Type="http://schemas.openxmlformats.org/officeDocument/2006/relationships/image" Target="../media/image20.png"/><Relationship Id="rId15" Type="http://schemas.openxmlformats.org/officeDocument/2006/relationships/image" Target="../media/image30.png"/><Relationship Id="rId10" Type="http://schemas.openxmlformats.org/officeDocument/2006/relationships/image" Target="../media/image25.png"/><Relationship Id="rId19" Type="http://schemas.openxmlformats.org/officeDocument/2006/relationships/image" Target="../media/image34.png"/><Relationship Id="rId4" Type="http://schemas.openxmlformats.org/officeDocument/2006/relationships/image" Target="../media/image19.png"/><Relationship Id="rId9" Type="http://schemas.openxmlformats.org/officeDocument/2006/relationships/image" Target="../media/image24.png"/><Relationship Id="rId14" Type="http://schemas.openxmlformats.org/officeDocument/2006/relationships/image" Target="../media/image29.png"/></Relationships>
</file>

<file path=xl/drawings/drawing1.xml><?xml version="1.0" encoding="utf-8"?>
<xdr:wsDr xmlns:xdr="http://schemas.openxmlformats.org/drawingml/2006/spreadsheetDrawing" xmlns:a="http://schemas.openxmlformats.org/drawingml/2006/main">
  <xdr:twoCellAnchor>
    <xdr:from>
      <xdr:col>5</xdr:col>
      <xdr:colOff>444500</xdr:colOff>
      <xdr:row>22</xdr:row>
      <xdr:rowOff>63500</xdr:rowOff>
    </xdr:from>
    <xdr:to>
      <xdr:col>9</xdr:col>
      <xdr:colOff>1664373</xdr:colOff>
      <xdr:row>44</xdr:row>
      <xdr:rowOff>177800</xdr:rowOff>
    </xdr:to>
    <xdr:graphicFrame macro="">
      <xdr:nvGraphicFramePr>
        <xdr:cNvPr id="31" name="Gráfico 30">
          <a:extLst>
            <a:ext uri="{FF2B5EF4-FFF2-40B4-BE49-F238E27FC236}">
              <a16:creationId xmlns:a16="http://schemas.microsoft.com/office/drawing/2014/main" id="{00000000-0008-0000-00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25400</xdr:colOff>
      <xdr:row>21</xdr:row>
      <xdr:rowOff>12700</xdr:rowOff>
    </xdr:from>
    <xdr:to>
      <xdr:col>5</xdr:col>
      <xdr:colOff>190500</xdr:colOff>
      <xdr:row>44</xdr:row>
      <xdr:rowOff>88900</xdr:rowOff>
    </xdr:to>
    <xdr:graphicFrame macro="">
      <xdr:nvGraphicFramePr>
        <xdr:cNvPr id="3" name="Gráfico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xdr:col>
      <xdr:colOff>88901</xdr:colOff>
      <xdr:row>9</xdr:row>
      <xdr:rowOff>254000</xdr:rowOff>
    </xdr:from>
    <xdr:to>
      <xdr:col>3</xdr:col>
      <xdr:colOff>1718636</xdr:colOff>
      <xdr:row>9</xdr:row>
      <xdr:rowOff>3644900</xdr:rowOff>
    </xdr:to>
    <xdr:pic>
      <xdr:nvPicPr>
        <xdr:cNvPr id="2" name="Imagen 1">
          <a:extLst>
            <a:ext uri="{FF2B5EF4-FFF2-40B4-BE49-F238E27FC236}">
              <a16:creationId xmlns:a16="http://schemas.microsoft.com/office/drawing/2014/main" id="{A35E1431-A2B2-5F33-2EE5-C370E221E463}"/>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2489201" y="5626100"/>
          <a:ext cx="1629735" cy="3390900"/>
        </a:xfrm>
        <a:prstGeom prst="rect">
          <a:avLst/>
        </a:prstGeom>
      </xdr:spPr>
    </xdr:pic>
    <xdr:clientData/>
  </xdr:twoCellAnchor>
  <xdr:twoCellAnchor editAs="oneCell">
    <xdr:from>
      <xdr:col>4</xdr:col>
      <xdr:colOff>63500</xdr:colOff>
      <xdr:row>9</xdr:row>
      <xdr:rowOff>254000</xdr:rowOff>
    </xdr:from>
    <xdr:to>
      <xdr:col>4</xdr:col>
      <xdr:colOff>1778823</xdr:colOff>
      <xdr:row>9</xdr:row>
      <xdr:rowOff>3784600</xdr:rowOff>
    </xdr:to>
    <xdr:pic>
      <xdr:nvPicPr>
        <xdr:cNvPr id="4" name="Imagen 3">
          <a:extLst>
            <a:ext uri="{FF2B5EF4-FFF2-40B4-BE49-F238E27FC236}">
              <a16:creationId xmlns:a16="http://schemas.microsoft.com/office/drawing/2014/main" id="{CEDA9206-C0C1-AF0C-D841-677B37DD5C4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4229100" y="5626100"/>
          <a:ext cx="1715323" cy="3530600"/>
        </a:xfrm>
        <a:prstGeom prst="rect">
          <a:avLst/>
        </a:prstGeom>
      </xdr:spPr>
    </xdr:pic>
    <xdr:clientData/>
  </xdr:twoCellAnchor>
  <xdr:twoCellAnchor editAs="oneCell">
    <xdr:from>
      <xdr:col>5</xdr:col>
      <xdr:colOff>292101</xdr:colOff>
      <xdr:row>9</xdr:row>
      <xdr:rowOff>254000</xdr:rowOff>
    </xdr:from>
    <xdr:to>
      <xdr:col>5</xdr:col>
      <xdr:colOff>1565985</xdr:colOff>
      <xdr:row>9</xdr:row>
      <xdr:rowOff>3683000</xdr:rowOff>
    </xdr:to>
    <xdr:pic>
      <xdr:nvPicPr>
        <xdr:cNvPr id="5" name="Imagen 4">
          <a:extLst>
            <a:ext uri="{FF2B5EF4-FFF2-40B4-BE49-F238E27FC236}">
              <a16:creationId xmlns:a16="http://schemas.microsoft.com/office/drawing/2014/main" id="{67337BB9-A5BE-03AE-7B47-EE8F5A3ABD5C}"/>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6324601" y="5626100"/>
          <a:ext cx="1273884" cy="3429000"/>
        </a:xfrm>
        <a:prstGeom prst="rect">
          <a:avLst/>
        </a:prstGeom>
      </xdr:spPr>
    </xdr:pic>
    <xdr:clientData/>
  </xdr:twoCellAnchor>
  <xdr:twoCellAnchor editAs="oneCell">
    <xdr:from>
      <xdr:col>6</xdr:col>
      <xdr:colOff>101601</xdr:colOff>
      <xdr:row>9</xdr:row>
      <xdr:rowOff>279400</xdr:rowOff>
    </xdr:from>
    <xdr:to>
      <xdr:col>6</xdr:col>
      <xdr:colOff>1648852</xdr:colOff>
      <xdr:row>9</xdr:row>
      <xdr:rowOff>3733800</xdr:rowOff>
    </xdr:to>
    <xdr:pic>
      <xdr:nvPicPr>
        <xdr:cNvPr id="6" name="Imagen 5">
          <a:extLst>
            <a:ext uri="{FF2B5EF4-FFF2-40B4-BE49-F238E27FC236}">
              <a16:creationId xmlns:a16="http://schemas.microsoft.com/office/drawing/2014/main" id="{E0D7FC7B-C80A-25EA-401D-F85404E3B131}"/>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7950201" y="5651500"/>
          <a:ext cx="1547251" cy="3454400"/>
        </a:xfrm>
        <a:prstGeom prst="rect">
          <a:avLst/>
        </a:prstGeom>
      </xdr:spPr>
    </xdr:pic>
    <xdr:clientData/>
  </xdr:twoCellAnchor>
  <xdr:twoCellAnchor editAs="oneCell">
    <xdr:from>
      <xdr:col>7</xdr:col>
      <xdr:colOff>203200</xdr:colOff>
      <xdr:row>9</xdr:row>
      <xdr:rowOff>254000</xdr:rowOff>
    </xdr:from>
    <xdr:to>
      <xdr:col>7</xdr:col>
      <xdr:colOff>1681263</xdr:colOff>
      <xdr:row>9</xdr:row>
      <xdr:rowOff>3759200</xdr:rowOff>
    </xdr:to>
    <xdr:pic>
      <xdr:nvPicPr>
        <xdr:cNvPr id="7" name="Imagen 6">
          <a:extLst>
            <a:ext uri="{FF2B5EF4-FFF2-40B4-BE49-F238E27FC236}">
              <a16:creationId xmlns:a16="http://schemas.microsoft.com/office/drawing/2014/main" id="{BE4E40F0-2EE4-6D85-0012-0CBE8891C095}"/>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9804400" y="5626100"/>
          <a:ext cx="1478063" cy="3505200"/>
        </a:xfrm>
        <a:prstGeom prst="rect">
          <a:avLst/>
        </a:prstGeom>
      </xdr:spPr>
    </xdr:pic>
    <xdr:clientData/>
  </xdr:twoCellAnchor>
  <xdr:twoCellAnchor editAs="oneCell">
    <xdr:from>
      <xdr:col>8</xdr:col>
      <xdr:colOff>139701</xdr:colOff>
      <xdr:row>9</xdr:row>
      <xdr:rowOff>276465</xdr:rowOff>
    </xdr:from>
    <xdr:to>
      <xdr:col>8</xdr:col>
      <xdr:colOff>1831302</xdr:colOff>
      <xdr:row>9</xdr:row>
      <xdr:rowOff>3733801</xdr:rowOff>
    </xdr:to>
    <xdr:pic>
      <xdr:nvPicPr>
        <xdr:cNvPr id="8" name="Imagen 7">
          <a:extLst>
            <a:ext uri="{FF2B5EF4-FFF2-40B4-BE49-F238E27FC236}">
              <a16:creationId xmlns:a16="http://schemas.microsoft.com/office/drawing/2014/main" id="{0330FBBB-E300-4775-F576-6BFE8D5EA27A}"/>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11569701" y="5648565"/>
          <a:ext cx="1691601" cy="3457336"/>
        </a:xfrm>
        <a:prstGeom prst="rect">
          <a:avLst/>
        </a:prstGeom>
      </xdr:spPr>
    </xdr:pic>
    <xdr:clientData/>
  </xdr:twoCellAnchor>
  <xdr:twoCellAnchor editAs="oneCell">
    <xdr:from>
      <xdr:col>9</xdr:col>
      <xdr:colOff>76200</xdr:colOff>
      <xdr:row>9</xdr:row>
      <xdr:rowOff>254000</xdr:rowOff>
    </xdr:from>
    <xdr:to>
      <xdr:col>9</xdr:col>
      <xdr:colOff>1706039</xdr:colOff>
      <xdr:row>9</xdr:row>
      <xdr:rowOff>3695700</xdr:rowOff>
    </xdr:to>
    <xdr:pic>
      <xdr:nvPicPr>
        <xdr:cNvPr id="9" name="Imagen 8">
          <a:extLst>
            <a:ext uri="{FF2B5EF4-FFF2-40B4-BE49-F238E27FC236}">
              <a16:creationId xmlns:a16="http://schemas.microsoft.com/office/drawing/2014/main" id="{F14FB147-E7E4-E0FF-3FB8-7319D701993F}"/>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13423900" y="5626100"/>
          <a:ext cx="1629839" cy="3441700"/>
        </a:xfrm>
        <a:prstGeom prst="rect">
          <a:avLst/>
        </a:prstGeom>
      </xdr:spPr>
    </xdr:pic>
    <xdr:clientData/>
  </xdr:twoCellAnchor>
  <xdr:twoCellAnchor editAs="oneCell">
    <xdr:from>
      <xdr:col>10</xdr:col>
      <xdr:colOff>279400</xdr:colOff>
      <xdr:row>9</xdr:row>
      <xdr:rowOff>254000</xdr:rowOff>
    </xdr:from>
    <xdr:to>
      <xdr:col>10</xdr:col>
      <xdr:colOff>1716521</xdr:colOff>
      <xdr:row>9</xdr:row>
      <xdr:rowOff>3695700</xdr:rowOff>
    </xdr:to>
    <xdr:pic>
      <xdr:nvPicPr>
        <xdr:cNvPr id="10" name="Imagen 9">
          <a:extLst>
            <a:ext uri="{FF2B5EF4-FFF2-40B4-BE49-F238E27FC236}">
              <a16:creationId xmlns:a16="http://schemas.microsoft.com/office/drawing/2014/main" id="{04547CC9-500F-432C-8087-DCA67ACD8E8E}"/>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15405100" y="5626100"/>
          <a:ext cx="1437121" cy="3441700"/>
        </a:xfrm>
        <a:prstGeom prst="rect">
          <a:avLst/>
        </a:prstGeom>
      </xdr:spPr>
    </xdr:pic>
    <xdr:clientData/>
  </xdr:twoCellAnchor>
  <xdr:twoCellAnchor editAs="oneCell">
    <xdr:from>
      <xdr:col>3</xdr:col>
      <xdr:colOff>114300</xdr:colOff>
      <xdr:row>12</xdr:row>
      <xdr:rowOff>213516</xdr:rowOff>
    </xdr:from>
    <xdr:to>
      <xdr:col>3</xdr:col>
      <xdr:colOff>1701800</xdr:colOff>
      <xdr:row>12</xdr:row>
      <xdr:rowOff>3572735</xdr:rowOff>
    </xdr:to>
    <xdr:pic>
      <xdr:nvPicPr>
        <xdr:cNvPr id="11" name="Imagen 10">
          <a:extLst>
            <a:ext uri="{FF2B5EF4-FFF2-40B4-BE49-F238E27FC236}">
              <a16:creationId xmlns:a16="http://schemas.microsoft.com/office/drawing/2014/main" id="{8FF14D08-CE41-3677-1CD6-5B1F4161CBB1}"/>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2514600" y="10335416"/>
          <a:ext cx="1587500" cy="3359219"/>
        </a:xfrm>
        <a:prstGeom prst="rect">
          <a:avLst/>
        </a:prstGeom>
      </xdr:spPr>
    </xdr:pic>
    <xdr:clientData/>
  </xdr:twoCellAnchor>
  <xdr:twoCellAnchor editAs="oneCell">
    <xdr:from>
      <xdr:col>4</xdr:col>
      <xdr:colOff>203201</xdr:colOff>
      <xdr:row>12</xdr:row>
      <xdr:rowOff>228600</xdr:rowOff>
    </xdr:from>
    <xdr:to>
      <xdr:col>4</xdr:col>
      <xdr:colOff>1689101</xdr:colOff>
      <xdr:row>12</xdr:row>
      <xdr:rowOff>3546027</xdr:rowOff>
    </xdr:to>
    <xdr:pic>
      <xdr:nvPicPr>
        <xdr:cNvPr id="22" name="Imagen 21">
          <a:extLst>
            <a:ext uri="{FF2B5EF4-FFF2-40B4-BE49-F238E27FC236}">
              <a16:creationId xmlns:a16="http://schemas.microsoft.com/office/drawing/2014/main" id="{9DAF9DE4-490E-B7A8-BC41-6CB6851AE4E9}"/>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4368801" y="10350500"/>
          <a:ext cx="1485900" cy="3317427"/>
        </a:xfrm>
        <a:prstGeom prst="rect">
          <a:avLst/>
        </a:prstGeom>
      </xdr:spPr>
    </xdr:pic>
    <xdr:clientData/>
  </xdr:twoCellAnchor>
  <xdr:twoCellAnchor editAs="oneCell">
    <xdr:from>
      <xdr:col>5</xdr:col>
      <xdr:colOff>76200</xdr:colOff>
      <xdr:row>12</xdr:row>
      <xdr:rowOff>190500</xdr:rowOff>
    </xdr:from>
    <xdr:to>
      <xdr:col>5</xdr:col>
      <xdr:colOff>1638300</xdr:colOff>
      <xdr:row>12</xdr:row>
      <xdr:rowOff>3489157</xdr:rowOff>
    </xdr:to>
    <xdr:pic>
      <xdr:nvPicPr>
        <xdr:cNvPr id="29" name="Imagen 28">
          <a:extLst>
            <a:ext uri="{FF2B5EF4-FFF2-40B4-BE49-F238E27FC236}">
              <a16:creationId xmlns:a16="http://schemas.microsoft.com/office/drawing/2014/main" id="{2B002010-B49E-988B-3D22-E29BF55ED6FF}"/>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6108700" y="10312400"/>
          <a:ext cx="1562100" cy="3298657"/>
        </a:xfrm>
        <a:prstGeom prst="rect">
          <a:avLst/>
        </a:prstGeom>
      </xdr:spPr>
    </xdr:pic>
    <xdr:clientData/>
  </xdr:twoCellAnchor>
  <xdr:twoCellAnchor editAs="oneCell">
    <xdr:from>
      <xdr:col>6</xdr:col>
      <xdr:colOff>140214</xdr:colOff>
      <xdr:row>12</xdr:row>
      <xdr:rowOff>215900</xdr:rowOff>
    </xdr:from>
    <xdr:to>
      <xdr:col>6</xdr:col>
      <xdr:colOff>1676666</xdr:colOff>
      <xdr:row>12</xdr:row>
      <xdr:rowOff>3467100</xdr:rowOff>
    </xdr:to>
    <xdr:pic>
      <xdr:nvPicPr>
        <xdr:cNvPr id="30" name="Imagen 29">
          <a:extLst>
            <a:ext uri="{FF2B5EF4-FFF2-40B4-BE49-F238E27FC236}">
              <a16:creationId xmlns:a16="http://schemas.microsoft.com/office/drawing/2014/main" id="{8571E9F0-D31A-861D-A80B-7C1FDBF8B5E8}"/>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flipH="1">
          <a:off x="7988814" y="10337800"/>
          <a:ext cx="1536452" cy="3251200"/>
        </a:xfrm>
        <a:prstGeom prst="rect">
          <a:avLst/>
        </a:prstGeom>
      </xdr:spPr>
    </xdr:pic>
    <xdr:clientData/>
  </xdr:twoCellAnchor>
  <xdr:twoCellAnchor editAs="oneCell">
    <xdr:from>
      <xdr:col>7</xdr:col>
      <xdr:colOff>228601</xdr:colOff>
      <xdr:row>12</xdr:row>
      <xdr:rowOff>266700</xdr:rowOff>
    </xdr:from>
    <xdr:to>
      <xdr:col>7</xdr:col>
      <xdr:colOff>1706563</xdr:colOff>
      <xdr:row>12</xdr:row>
      <xdr:rowOff>3543300</xdr:rowOff>
    </xdr:to>
    <xdr:pic>
      <xdr:nvPicPr>
        <xdr:cNvPr id="32" name="Imagen 31">
          <a:extLst>
            <a:ext uri="{FF2B5EF4-FFF2-40B4-BE49-F238E27FC236}">
              <a16:creationId xmlns:a16="http://schemas.microsoft.com/office/drawing/2014/main" id="{DF184DED-60F3-C6DE-FF15-0A85C6F56A7B}"/>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9829801" y="10388600"/>
          <a:ext cx="1477962" cy="3276600"/>
        </a:xfrm>
        <a:prstGeom prst="rect">
          <a:avLst/>
        </a:prstGeom>
      </xdr:spPr>
    </xdr:pic>
    <xdr:clientData/>
  </xdr:twoCellAnchor>
  <xdr:twoCellAnchor editAs="oneCell">
    <xdr:from>
      <xdr:col>8</xdr:col>
      <xdr:colOff>241300</xdr:colOff>
      <xdr:row>12</xdr:row>
      <xdr:rowOff>279400</xdr:rowOff>
    </xdr:from>
    <xdr:to>
      <xdr:col>8</xdr:col>
      <xdr:colOff>1776630</xdr:colOff>
      <xdr:row>12</xdr:row>
      <xdr:rowOff>3568700</xdr:rowOff>
    </xdr:to>
    <xdr:pic>
      <xdr:nvPicPr>
        <xdr:cNvPr id="33" name="Imagen 32">
          <a:extLst>
            <a:ext uri="{FF2B5EF4-FFF2-40B4-BE49-F238E27FC236}">
              <a16:creationId xmlns:a16="http://schemas.microsoft.com/office/drawing/2014/main" id="{643EC1D2-2A30-677C-03B0-44A530842E73}"/>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11671300" y="10401300"/>
          <a:ext cx="1535330" cy="3289300"/>
        </a:xfrm>
        <a:prstGeom prst="rect">
          <a:avLst/>
        </a:prstGeom>
      </xdr:spPr>
    </xdr:pic>
    <xdr:clientData/>
  </xdr:twoCellAnchor>
  <xdr:twoCellAnchor editAs="oneCell">
    <xdr:from>
      <xdr:col>9</xdr:col>
      <xdr:colOff>101601</xdr:colOff>
      <xdr:row>12</xdr:row>
      <xdr:rowOff>241300</xdr:rowOff>
    </xdr:from>
    <xdr:to>
      <xdr:col>9</xdr:col>
      <xdr:colOff>1689101</xdr:colOff>
      <xdr:row>12</xdr:row>
      <xdr:rowOff>3548681</xdr:rowOff>
    </xdr:to>
    <xdr:pic>
      <xdr:nvPicPr>
        <xdr:cNvPr id="34" name="Imagen 33">
          <a:extLst>
            <a:ext uri="{FF2B5EF4-FFF2-40B4-BE49-F238E27FC236}">
              <a16:creationId xmlns:a16="http://schemas.microsoft.com/office/drawing/2014/main" id="{C2AD65E6-15CE-D082-A8F6-14A1A90BCA0E}"/>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13449301" y="10363200"/>
          <a:ext cx="1587500" cy="3307381"/>
        </a:xfrm>
        <a:prstGeom prst="rect">
          <a:avLst/>
        </a:prstGeom>
      </xdr:spPr>
    </xdr:pic>
    <xdr:clientData/>
  </xdr:twoCellAnchor>
  <xdr:twoCellAnchor editAs="oneCell">
    <xdr:from>
      <xdr:col>10</xdr:col>
      <xdr:colOff>177801</xdr:colOff>
      <xdr:row>12</xdr:row>
      <xdr:rowOff>139700</xdr:rowOff>
    </xdr:from>
    <xdr:to>
      <xdr:col>10</xdr:col>
      <xdr:colOff>1600201</xdr:colOff>
      <xdr:row>12</xdr:row>
      <xdr:rowOff>3627601</xdr:rowOff>
    </xdr:to>
    <xdr:pic>
      <xdr:nvPicPr>
        <xdr:cNvPr id="35" name="Imagen 34">
          <a:extLst>
            <a:ext uri="{FF2B5EF4-FFF2-40B4-BE49-F238E27FC236}">
              <a16:creationId xmlns:a16="http://schemas.microsoft.com/office/drawing/2014/main" id="{CBDFCDF3-9980-11A0-38CB-DCC847FE15C0}"/>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15303501" y="10261600"/>
          <a:ext cx="1422400" cy="3487901"/>
        </a:xfrm>
        <a:prstGeom prst="rect">
          <a:avLst/>
        </a:prstGeom>
      </xdr:spPr>
    </xdr:pic>
    <xdr:clientData/>
  </xdr:twoCellAnchor>
  <xdr:twoCellAnchor editAs="oneCell">
    <xdr:from>
      <xdr:col>1</xdr:col>
      <xdr:colOff>114302</xdr:colOff>
      <xdr:row>1</xdr:row>
      <xdr:rowOff>127000</xdr:rowOff>
    </xdr:from>
    <xdr:to>
      <xdr:col>11</xdr:col>
      <xdr:colOff>464945</xdr:colOff>
      <xdr:row>2</xdr:row>
      <xdr:rowOff>514952</xdr:rowOff>
    </xdr:to>
    <xdr:pic>
      <xdr:nvPicPr>
        <xdr:cNvPr id="14" name="Imagen 13">
          <a:extLst>
            <a:ext uri="{FF2B5EF4-FFF2-40B4-BE49-F238E27FC236}">
              <a16:creationId xmlns:a16="http://schemas.microsoft.com/office/drawing/2014/main" id="{F3CECA9C-52B9-4048-88B9-B8FB07FF1386}"/>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xdr:blipFill>
      <xdr:spPr>
        <a:xfrm>
          <a:off x="406402" y="673100"/>
          <a:ext cx="17013043" cy="2432652"/>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0.07224</cdr:x>
      <cdr:y>0.48159</cdr:y>
    </cdr:from>
    <cdr:to>
      <cdr:x>0.98302</cdr:x>
      <cdr:y>0.52478</cdr:y>
    </cdr:to>
    <cdr:grpSp>
      <cdr:nvGrpSpPr>
        <cdr:cNvPr id="6" name="Grupo 5">
          <a:extLst xmlns:a="http://schemas.openxmlformats.org/drawingml/2006/main">
            <a:ext uri="{FF2B5EF4-FFF2-40B4-BE49-F238E27FC236}">
              <a16:creationId xmlns:a16="http://schemas.microsoft.com/office/drawing/2014/main" id="{CE6478B1-4442-9A48-BA74-68E944F62921}"/>
            </a:ext>
          </a:extLst>
        </cdr:cNvPr>
        <cdr:cNvGrpSpPr/>
      </cdr:nvGrpSpPr>
      <cdr:grpSpPr>
        <a:xfrm xmlns:a="http://schemas.openxmlformats.org/drawingml/2006/main">
          <a:off x="616574" y="2428129"/>
          <a:ext cx="7773573" cy="217759"/>
          <a:chOff x="460525" y="1559732"/>
          <a:chExt cx="5806158" cy="139891"/>
        </a:xfrm>
      </cdr:grpSpPr>
      <cdr:cxnSp macro="">
        <cdr:nvCxnSpPr>
          <cdr:cNvPr id="4" name="Conector recto 3">
            <a:extLst xmlns:a="http://schemas.openxmlformats.org/drawingml/2006/main">
              <a:ext uri="{FF2B5EF4-FFF2-40B4-BE49-F238E27FC236}">
                <a16:creationId xmlns:a16="http://schemas.microsoft.com/office/drawing/2014/main" id="{B79D2EBE-A1FC-FA42-BBB5-167397D42E47}"/>
              </a:ext>
            </a:extLst>
          </cdr:cNvPr>
          <cdr:cNvCxnSpPr/>
        </cdr:nvCxnSpPr>
        <cdr:spPr>
          <a:xfrm xmlns:a="http://schemas.openxmlformats.org/drawingml/2006/main">
            <a:off x="461354" y="1559732"/>
            <a:ext cx="5805329" cy="0"/>
          </a:xfrm>
          <a:prstGeom xmlns:a="http://schemas.openxmlformats.org/drawingml/2006/main" prst="line">
            <a:avLst/>
          </a:prstGeom>
          <a:ln xmlns:a="http://schemas.openxmlformats.org/drawingml/2006/main" w="34925">
            <a:solidFill>
              <a:srgbClr val="9EC13E"/>
            </a:solidFill>
            <a:prstDash val="dash"/>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cxnSp>
      <cdr:cxnSp macro="">
        <cdr:nvCxnSpPr>
          <cdr:cNvPr id="5" name="Conector recto 4">
            <a:extLst xmlns:a="http://schemas.openxmlformats.org/drawingml/2006/main">
              <a:ext uri="{FF2B5EF4-FFF2-40B4-BE49-F238E27FC236}">
                <a16:creationId xmlns:a16="http://schemas.microsoft.com/office/drawing/2014/main" id="{22CB6AF8-DB6A-144F-BB72-157E5A3A0DA7}"/>
              </a:ext>
            </a:extLst>
          </cdr:cNvPr>
          <cdr:cNvCxnSpPr/>
        </cdr:nvCxnSpPr>
        <cdr:spPr>
          <a:xfrm xmlns:a="http://schemas.openxmlformats.org/drawingml/2006/main">
            <a:off x="460525" y="1699623"/>
            <a:ext cx="5791751" cy="0"/>
          </a:xfrm>
          <a:prstGeom xmlns:a="http://schemas.openxmlformats.org/drawingml/2006/main" prst="line">
            <a:avLst/>
          </a:prstGeom>
          <a:ln xmlns:a="http://schemas.openxmlformats.org/drawingml/2006/main" w="34925">
            <a:solidFill>
              <a:srgbClr val="9EC13E"/>
            </a:solidFill>
            <a:prstDash val="dash"/>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cxnSp>
    </cdr:grpSp>
  </cdr:relSizeAnchor>
</c:userShapes>
</file>

<file path=xl/drawings/drawing3.xml><?xml version="1.0" encoding="utf-8"?>
<xdr:wsDr xmlns:xdr="http://schemas.openxmlformats.org/drawingml/2006/spreadsheetDrawing" xmlns:a="http://schemas.openxmlformats.org/drawingml/2006/main">
  <xdr:twoCellAnchor>
    <xdr:from>
      <xdr:col>5</xdr:col>
      <xdr:colOff>444500</xdr:colOff>
      <xdr:row>22</xdr:row>
      <xdr:rowOff>63500</xdr:rowOff>
    </xdr:from>
    <xdr:to>
      <xdr:col>9</xdr:col>
      <xdr:colOff>1664373</xdr:colOff>
      <xdr:row>44</xdr:row>
      <xdr:rowOff>177800</xdr:rowOff>
    </xdr:to>
    <xdr:graphicFrame macro="">
      <xdr:nvGraphicFramePr>
        <xdr:cNvPr id="2" name="Gráfico 1">
          <a:extLst>
            <a:ext uri="{FF2B5EF4-FFF2-40B4-BE49-F238E27FC236}">
              <a16:creationId xmlns:a16="http://schemas.microsoft.com/office/drawing/2014/main" id="{22025D7F-CCFB-8645-A560-C844F538DC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25400</xdr:colOff>
      <xdr:row>21</xdr:row>
      <xdr:rowOff>12700</xdr:rowOff>
    </xdr:from>
    <xdr:to>
      <xdr:col>5</xdr:col>
      <xdr:colOff>190500</xdr:colOff>
      <xdr:row>44</xdr:row>
      <xdr:rowOff>88900</xdr:rowOff>
    </xdr:to>
    <xdr:graphicFrame macro="">
      <xdr:nvGraphicFramePr>
        <xdr:cNvPr id="3" name="Gráfico 2">
          <a:extLst>
            <a:ext uri="{FF2B5EF4-FFF2-40B4-BE49-F238E27FC236}">
              <a16:creationId xmlns:a16="http://schemas.microsoft.com/office/drawing/2014/main" id="{6B0821D4-CAB5-6543-9AF8-89A96704E0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xdr:col>
      <xdr:colOff>101600</xdr:colOff>
      <xdr:row>9</xdr:row>
      <xdr:rowOff>1046480</xdr:rowOff>
    </xdr:from>
    <xdr:to>
      <xdr:col>3</xdr:col>
      <xdr:colOff>1638300</xdr:colOff>
      <xdr:row>9</xdr:row>
      <xdr:rowOff>3167380</xdr:rowOff>
    </xdr:to>
    <xdr:pic>
      <xdr:nvPicPr>
        <xdr:cNvPr id="23" name="Imagen 22">
          <a:extLst>
            <a:ext uri="{FF2B5EF4-FFF2-40B4-BE49-F238E27FC236}">
              <a16:creationId xmlns:a16="http://schemas.microsoft.com/office/drawing/2014/main" id="{E0DB2143-0727-C295-6A87-4592F6C65217}"/>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2499360" y="6431280"/>
          <a:ext cx="1536700" cy="2120900"/>
        </a:xfrm>
        <a:prstGeom prst="rect">
          <a:avLst/>
        </a:prstGeom>
      </xdr:spPr>
    </xdr:pic>
    <xdr:clientData/>
  </xdr:twoCellAnchor>
  <xdr:twoCellAnchor editAs="oneCell">
    <xdr:from>
      <xdr:col>4</xdr:col>
      <xdr:colOff>142240</xdr:colOff>
      <xdr:row>9</xdr:row>
      <xdr:rowOff>955040</xdr:rowOff>
    </xdr:from>
    <xdr:to>
      <xdr:col>4</xdr:col>
      <xdr:colOff>1704340</xdr:colOff>
      <xdr:row>9</xdr:row>
      <xdr:rowOff>3279140</xdr:rowOff>
    </xdr:to>
    <xdr:pic>
      <xdr:nvPicPr>
        <xdr:cNvPr id="24" name="Imagen 23">
          <a:extLst>
            <a:ext uri="{FF2B5EF4-FFF2-40B4-BE49-F238E27FC236}">
              <a16:creationId xmlns:a16="http://schemas.microsoft.com/office/drawing/2014/main" id="{64587039-AEAF-11D4-9365-8BF2331EA747}"/>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4307840" y="6339840"/>
          <a:ext cx="1562100" cy="2324100"/>
        </a:xfrm>
        <a:prstGeom prst="rect">
          <a:avLst/>
        </a:prstGeom>
      </xdr:spPr>
    </xdr:pic>
    <xdr:clientData/>
  </xdr:twoCellAnchor>
  <xdr:twoCellAnchor editAs="oneCell">
    <xdr:from>
      <xdr:col>5</xdr:col>
      <xdr:colOff>142240</xdr:colOff>
      <xdr:row>9</xdr:row>
      <xdr:rowOff>1473200</xdr:rowOff>
    </xdr:from>
    <xdr:to>
      <xdr:col>5</xdr:col>
      <xdr:colOff>1666240</xdr:colOff>
      <xdr:row>9</xdr:row>
      <xdr:rowOff>3187700</xdr:rowOff>
    </xdr:to>
    <xdr:pic>
      <xdr:nvPicPr>
        <xdr:cNvPr id="25" name="Imagen 24">
          <a:extLst>
            <a:ext uri="{FF2B5EF4-FFF2-40B4-BE49-F238E27FC236}">
              <a16:creationId xmlns:a16="http://schemas.microsoft.com/office/drawing/2014/main" id="{BF432F6E-4C04-35F9-2991-6C5CBEA60B7E}"/>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6177280" y="6858000"/>
          <a:ext cx="1524000" cy="1714500"/>
        </a:xfrm>
        <a:prstGeom prst="rect">
          <a:avLst/>
        </a:prstGeom>
      </xdr:spPr>
    </xdr:pic>
    <xdr:clientData/>
  </xdr:twoCellAnchor>
  <xdr:twoCellAnchor editAs="oneCell">
    <xdr:from>
      <xdr:col>6</xdr:col>
      <xdr:colOff>45903</xdr:colOff>
      <xdr:row>9</xdr:row>
      <xdr:rowOff>1009879</xdr:rowOff>
    </xdr:from>
    <xdr:to>
      <xdr:col>6</xdr:col>
      <xdr:colOff>1696903</xdr:colOff>
      <xdr:row>9</xdr:row>
      <xdr:rowOff>3168879</xdr:rowOff>
    </xdr:to>
    <xdr:pic>
      <xdr:nvPicPr>
        <xdr:cNvPr id="26" name="Imagen 25">
          <a:extLst>
            <a:ext uri="{FF2B5EF4-FFF2-40B4-BE49-F238E27FC236}">
              <a16:creationId xmlns:a16="http://schemas.microsoft.com/office/drawing/2014/main" id="{393B25EA-E0B0-2629-8E72-00A63CC12BEE}"/>
            </a:ext>
          </a:extLst>
        </xdr:cNvPr>
        <xdr:cNvPicPr>
          <a:picLocks noChangeAspect="1"/>
        </xdr:cNvPicPr>
      </xdr:nvPicPr>
      <xdr:blipFill>
        <a:blip xmlns:r="http://schemas.openxmlformats.org/officeDocument/2006/relationships" r:embed="rId6"/>
        <a:stretch>
          <a:fillRect/>
        </a:stretch>
      </xdr:blipFill>
      <xdr:spPr>
        <a:xfrm>
          <a:off x="7895421" y="6395903"/>
          <a:ext cx="1651000" cy="2159000"/>
        </a:xfrm>
        <a:prstGeom prst="rect">
          <a:avLst/>
        </a:prstGeom>
      </xdr:spPr>
    </xdr:pic>
    <xdr:clientData/>
  </xdr:twoCellAnchor>
  <xdr:twoCellAnchor editAs="oneCell">
    <xdr:from>
      <xdr:col>7</xdr:col>
      <xdr:colOff>137711</xdr:colOff>
      <xdr:row>9</xdr:row>
      <xdr:rowOff>1055783</xdr:rowOff>
    </xdr:from>
    <xdr:to>
      <xdr:col>7</xdr:col>
      <xdr:colOff>1675226</xdr:colOff>
      <xdr:row>9</xdr:row>
      <xdr:rowOff>3011736</xdr:rowOff>
    </xdr:to>
    <xdr:pic>
      <xdr:nvPicPr>
        <xdr:cNvPr id="27" name="Imagen 26">
          <a:extLst>
            <a:ext uri="{FF2B5EF4-FFF2-40B4-BE49-F238E27FC236}">
              <a16:creationId xmlns:a16="http://schemas.microsoft.com/office/drawing/2014/main" id="{2D687D22-D8C1-E9F5-F1B1-86720FA42D3D}"/>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9746868" y="6441807"/>
          <a:ext cx="1537515" cy="1955953"/>
        </a:xfrm>
        <a:prstGeom prst="rect">
          <a:avLst/>
        </a:prstGeom>
      </xdr:spPr>
    </xdr:pic>
    <xdr:clientData/>
  </xdr:twoCellAnchor>
  <xdr:twoCellAnchor editAs="oneCell">
    <xdr:from>
      <xdr:col>8</xdr:col>
      <xdr:colOff>107109</xdr:colOff>
      <xdr:row>9</xdr:row>
      <xdr:rowOff>1086385</xdr:rowOff>
    </xdr:from>
    <xdr:to>
      <xdr:col>8</xdr:col>
      <xdr:colOff>1770809</xdr:colOff>
      <xdr:row>9</xdr:row>
      <xdr:rowOff>3258085</xdr:rowOff>
    </xdr:to>
    <xdr:pic>
      <xdr:nvPicPr>
        <xdr:cNvPr id="28" name="Imagen 27">
          <a:extLst>
            <a:ext uri="{FF2B5EF4-FFF2-40B4-BE49-F238E27FC236}">
              <a16:creationId xmlns:a16="http://schemas.microsoft.com/office/drawing/2014/main" id="{C34AE429-E4C3-3A12-1828-1583B8A5A4D8}"/>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11552410" y="6472409"/>
          <a:ext cx="1663700" cy="2171700"/>
        </a:xfrm>
        <a:prstGeom prst="rect">
          <a:avLst/>
        </a:prstGeom>
      </xdr:spPr>
    </xdr:pic>
    <xdr:clientData/>
  </xdr:twoCellAnchor>
  <xdr:twoCellAnchor editAs="oneCell">
    <xdr:from>
      <xdr:col>9</xdr:col>
      <xdr:colOff>168312</xdr:colOff>
      <xdr:row>9</xdr:row>
      <xdr:rowOff>1040483</xdr:rowOff>
    </xdr:from>
    <xdr:to>
      <xdr:col>9</xdr:col>
      <xdr:colOff>1664005</xdr:colOff>
      <xdr:row>9</xdr:row>
      <xdr:rowOff>3152049</xdr:rowOff>
    </xdr:to>
    <xdr:pic>
      <xdr:nvPicPr>
        <xdr:cNvPr id="29" name="Imagen 28">
          <a:extLst>
            <a:ext uri="{FF2B5EF4-FFF2-40B4-BE49-F238E27FC236}">
              <a16:creationId xmlns:a16="http://schemas.microsoft.com/office/drawing/2014/main" id="{3D7CA8A1-EF14-47FB-8E60-8B8A6D60E4C7}"/>
            </a:ext>
          </a:extLst>
        </xdr:cNvPr>
        <xdr:cNvPicPr>
          <a:picLocks noChangeAspect="1"/>
        </xdr:cNvPicPr>
      </xdr:nvPicPr>
      <xdr:blipFill>
        <a:blip xmlns:r="http://schemas.openxmlformats.org/officeDocument/2006/relationships" r:embed="rId9"/>
        <a:stretch>
          <a:fillRect/>
        </a:stretch>
      </xdr:blipFill>
      <xdr:spPr>
        <a:xfrm>
          <a:off x="13526264" y="6426507"/>
          <a:ext cx="1495693" cy="2111566"/>
        </a:xfrm>
        <a:prstGeom prst="rect">
          <a:avLst/>
        </a:prstGeom>
      </xdr:spPr>
    </xdr:pic>
    <xdr:clientData/>
  </xdr:twoCellAnchor>
  <xdr:twoCellAnchor editAs="oneCell">
    <xdr:from>
      <xdr:col>10</xdr:col>
      <xdr:colOff>153011</xdr:colOff>
      <xdr:row>9</xdr:row>
      <xdr:rowOff>1106841</xdr:rowOff>
    </xdr:from>
    <xdr:to>
      <xdr:col>10</xdr:col>
      <xdr:colOff>1713734</xdr:colOff>
      <xdr:row>9</xdr:row>
      <xdr:rowOff>2968892</xdr:rowOff>
    </xdr:to>
    <xdr:pic>
      <xdr:nvPicPr>
        <xdr:cNvPr id="30" name="Imagen 29">
          <a:extLst>
            <a:ext uri="{FF2B5EF4-FFF2-40B4-BE49-F238E27FC236}">
              <a16:creationId xmlns:a16="http://schemas.microsoft.com/office/drawing/2014/main" id="{AB83D0DF-9B0C-6B4D-4593-3EF27B5DA57F}"/>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15285903" y="6492865"/>
          <a:ext cx="1560723" cy="1862051"/>
        </a:xfrm>
        <a:prstGeom prst="rect">
          <a:avLst/>
        </a:prstGeom>
      </xdr:spPr>
    </xdr:pic>
    <xdr:clientData/>
  </xdr:twoCellAnchor>
  <xdr:twoCellAnchor editAs="oneCell">
    <xdr:from>
      <xdr:col>3</xdr:col>
      <xdr:colOff>122410</xdr:colOff>
      <xdr:row>12</xdr:row>
      <xdr:rowOff>963975</xdr:rowOff>
    </xdr:from>
    <xdr:to>
      <xdr:col>3</xdr:col>
      <xdr:colOff>1743755</xdr:colOff>
      <xdr:row>12</xdr:row>
      <xdr:rowOff>3235591</xdr:rowOff>
    </xdr:to>
    <xdr:pic>
      <xdr:nvPicPr>
        <xdr:cNvPr id="31" name="Imagen 30">
          <a:extLst>
            <a:ext uri="{FF2B5EF4-FFF2-40B4-BE49-F238E27FC236}">
              <a16:creationId xmlns:a16="http://schemas.microsoft.com/office/drawing/2014/main" id="{9AC9FEC1-304C-15EE-8858-6BBEFFD010EF}"/>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2524699" y="11108674"/>
          <a:ext cx="1621345" cy="2271616"/>
        </a:xfrm>
        <a:prstGeom prst="rect">
          <a:avLst/>
        </a:prstGeom>
      </xdr:spPr>
    </xdr:pic>
    <xdr:clientData/>
  </xdr:twoCellAnchor>
  <xdr:twoCellAnchor editAs="oneCell">
    <xdr:from>
      <xdr:col>4</xdr:col>
      <xdr:colOff>107109</xdr:colOff>
      <xdr:row>12</xdr:row>
      <xdr:rowOff>918071</xdr:rowOff>
    </xdr:from>
    <xdr:to>
      <xdr:col>4</xdr:col>
      <xdr:colOff>1659370</xdr:colOff>
      <xdr:row>12</xdr:row>
      <xdr:rowOff>3298786</xdr:rowOff>
    </xdr:to>
    <xdr:pic>
      <xdr:nvPicPr>
        <xdr:cNvPr id="32" name="Imagen 31">
          <a:extLst>
            <a:ext uri="{FF2B5EF4-FFF2-40B4-BE49-F238E27FC236}">
              <a16:creationId xmlns:a16="http://schemas.microsoft.com/office/drawing/2014/main" id="{C7F18793-88EE-1959-9254-7FDD80F550F8}"/>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4269037" y="11062770"/>
          <a:ext cx="1552261" cy="2380715"/>
        </a:xfrm>
        <a:prstGeom prst="rect">
          <a:avLst/>
        </a:prstGeom>
      </xdr:spPr>
    </xdr:pic>
    <xdr:clientData/>
  </xdr:twoCellAnchor>
  <xdr:twoCellAnchor editAs="oneCell">
    <xdr:from>
      <xdr:col>5</xdr:col>
      <xdr:colOff>137709</xdr:colOff>
      <xdr:row>12</xdr:row>
      <xdr:rowOff>1239398</xdr:rowOff>
    </xdr:from>
    <xdr:to>
      <xdr:col>5</xdr:col>
      <xdr:colOff>1614535</xdr:colOff>
      <xdr:row>12</xdr:row>
      <xdr:rowOff>3099105</xdr:rowOff>
    </xdr:to>
    <xdr:pic>
      <xdr:nvPicPr>
        <xdr:cNvPr id="33" name="Imagen 32">
          <a:extLst>
            <a:ext uri="{FF2B5EF4-FFF2-40B4-BE49-F238E27FC236}">
              <a16:creationId xmlns:a16="http://schemas.microsoft.com/office/drawing/2014/main" id="{D1F02485-C03E-2EA0-3727-87E625649D3B}"/>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6166384" y="11384097"/>
          <a:ext cx="1476826" cy="1859707"/>
        </a:xfrm>
        <a:prstGeom prst="rect">
          <a:avLst/>
        </a:prstGeom>
      </xdr:spPr>
    </xdr:pic>
    <xdr:clientData/>
  </xdr:twoCellAnchor>
  <xdr:twoCellAnchor editAs="oneCell">
    <xdr:from>
      <xdr:col>6</xdr:col>
      <xdr:colOff>229518</xdr:colOff>
      <xdr:row>12</xdr:row>
      <xdr:rowOff>1281690</xdr:rowOff>
    </xdr:from>
    <xdr:to>
      <xdr:col>6</xdr:col>
      <xdr:colOff>1499518</xdr:colOff>
      <xdr:row>12</xdr:row>
      <xdr:rowOff>3046775</xdr:rowOff>
    </xdr:to>
    <xdr:pic>
      <xdr:nvPicPr>
        <xdr:cNvPr id="34" name="Imagen 33">
          <a:extLst>
            <a:ext uri="{FF2B5EF4-FFF2-40B4-BE49-F238E27FC236}">
              <a16:creationId xmlns:a16="http://schemas.microsoft.com/office/drawing/2014/main" id="{C3AC0516-167F-26EE-C63A-AD50F9A61AF7}"/>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8079036" y="11426389"/>
          <a:ext cx="1270000" cy="1765085"/>
        </a:xfrm>
        <a:prstGeom prst="rect">
          <a:avLst/>
        </a:prstGeom>
      </xdr:spPr>
    </xdr:pic>
    <xdr:clientData/>
  </xdr:twoCellAnchor>
  <xdr:twoCellAnchor editAs="oneCell">
    <xdr:from>
      <xdr:col>7</xdr:col>
      <xdr:colOff>198917</xdr:colOff>
      <xdr:row>12</xdr:row>
      <xdr:rowOff>1114964</xdr:rowOff>
    </xdr:from>
    <xdr:to>
      <xdr:col>7</xdr:col>
      <xdr:colOff>1530121</xdr:colOff>
      <xdr:row>12</xdr:row>
      <xdr:rowOff>3081050</xdr:rowOff>
    </xdr:to>
    <xdr:pic>
      <xdr:nvPicPr>
        <xdr:cNvPr id="35" name="Imagen 34">
          <a:extLst>
            <a:ext uri="{FF2B5EF4-FFF2-40B4-BE49-F238E27FC236}">
              <a16:creationId xmlns:a16="http://schemas.microsoft.com/office/drawing/2014/main" id="{67BEE510-DBED-4616-BF4B-CEAE05BAAB52}"/>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9808074" y="11259663"/>
          <a:ext cx="1331204" cy="1966086"/>
        </a:xfrm>
        <a:prstGeom prst="rect">
          <a:avLst/>
        </a:prstGeom>
      </xdr:spPr>
    </xdr:pic>
    <xdr:clientData/>
  </xdr:twoCellAnchor>
  <xdr:twoCellAnchor editAs="oneCell">
    <xdr:from>
      <xdr:col>8</xdr:col>
      <xdr:colOff>122410</xdr:colOff>
      <xdr:row>12</xdr:row>
      <xdr:rowOff>1077748</xdr:rowOff>
    </xdr:from>
    <xdr:to>
      <xdr:col>8</xdr:col>
      <xdr:colOff>1606627</xdr:colOff>
      <xdr:row>12</xdr:row>
      <xdr:rowOff>3012348</xdr:rowOff>
    </xdr:to>
    <xdr:pic>
      <xdr:nvPicPr>
        <xdr:cNvPr id="36" name="Imagen 35">
          <a:extLst>
            <a:ext uri="{FF2B5EF4-FFF2-40B4-BE49-F238E27FC236}">
              <a16:creationId xmlns:a16="http://schemas.microsoft.com/office/drawing/2014/main" id="{16FAC5BB-0421-E1A2-AC51-6EEF1D6B3E2A}"/>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11567711" y="11222447"/>
          <a:ext cx="1484217" cy="1934600"/>
        </a:xfrm>
        <a:prstGeom prst="rect">
          <a:avLst/>
        </a:prstGeom>
      </xdr:spPr>
    </xdr:pic>
    <xdr:clientData/>
  </xdr:twoCellAnchor>
  <xdr:twoCellAnchor editAs="oneCell">
    <xdr:from>
      <xdr:col>9</xdr:col>
      <xdr:colOff>183615</xdr:colOff>
      <xdr:row>12</xdr:row>
      <xdr:rowOff>1086386</xdr:rowOff>
    </xdr:from>
    <xdr:to>
      <xdr:col>9</xdr:col>
      <xdr:colOff>1645449</xdr:colOff>
      <xdr:row>12</xdr:row>
      <xdr:rowOff>2971648</xdr:rowOff>
    </xdr:to>
    <xdr:pic>
      <xdr:nvPicPr>
        <xdr:cNvPr id="37" name="Imagen 36">
          <a:extLst>
            <a:ext uri="{FF2B5EF4-FFF2-40B4-BE49-F238E27FC236}">
              <a16:creationId xmlns:a16="http://schemas.microsoft.com/office/drawing/2014/main" id="{2AE4FFB0-8174-ED2C-2156-E9EFCB73D856}"/>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13541567" y="11231085"/>
          <a:ext cx="1461834" cy="1885262"/>
        </a:xfrm>
        <a:prstGeom prst="rect">
          <a:avLst/>
        </a:prstGeom>
      </xdr:spPr>
    </xdr:pic>
    <xdr:clientData/>
  </xdr:twoCellAnchor>
  <xdr:twoCellAnchor editAs="oneCell">
    <xdr:from>
      <xdr:col>10</xdr:col>
      <xdr:colOff>336625</xdr:colOff>
      <xdr:row>12</xdr:row>
      <xdr:rowOff>1071084</xdr:rowOff>
    </xdr:from>
    <xdr:to>
      <xdr:col>10</xdr:col>
      <xdr:colOff>1574799</xdr:colOff>
      <xdr:row>12</xdr:row>
      <xdr:rowOff>2943952</xdr:rowOff>
    </xdr:to>
    <xdr:pic>
      <xdr:nvPicPr>
        <xdr:cNvPr id="38" name="Imagen 37">
          <a:extLst>
            <a:ext uri="{FF2B5EF4-FFF2-40B4-BE49-F238E27FC236}">
              <a16:creationId xmlns:a16="http://schemas.microsoft.com/office/drawing/2014/main" id="{11893511-9372-FF33-B91D-03982105B454}"/>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15469517" y="11215783"/>
          <a:ext cx="1238174" cy="1872868"/>
        </a:xfrm>
        <a:prstGeom prst="rect">
          <a:avLst/>
        </a:prstGeom>
      </xdr:spPr>
    </xdr:pic>
    <xdr:clientData/>
  </xdr:twoCellAnchor>
  <xdr:twoCellAnchor editAs="oneCell">
    <xdr:from>
      <xdr:col>1</xdr:col>
      <xdr:colOff>141397</xdr:colOff>
      <xdr:row>1</xdr:row>
      <xdr:rowOff>128814</xdr:rowOff>
    </xdr:from>
    <xdr:to>
      <xdr:col>12</xdr:col>
      <xdr:colOff>199940</xdr:colOff>
      <xdr:row>2</xdr:row>
      <xdr:rowOff>516767</xdr:rowOff>
    </xdr:to>
    <xdr:pic>
      <xdr:nvPicPr>
        <xdr:cNvPr id="4" name="Imagen 3">
          <a:extLst>
            <a:ext uri="{FF2B5EF4-FFF2-40B4-BE49-F238E27FC236}">
              <a16:creationId xmlns:a16="http://schemas.microsoft.com/office/drawing/2014/main" id="{596E39B0-C70B-CC76-E26F-B5CAB167957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xdr:blipFill>
      <xdr:spPr>
        <a:xfrm>
          <a:off x="433497" y="674914"/>
          <a:ext cx="17013043" cy="2432653"/>
        </a:xfrm>
        <a:prstGeom prst="rect">
          <a:avLst/>
        </a:prstGeom>
      </xdr:spPr>
    </xdr:pic>
    <xdr:clientData/>
  </xdr:twoCellAnchor>
</xdr:wsDr>
</file>

<file path=xl/drawings/drawing4.xml><?xml version="1.0" encoding="utf-8"?>
<c:userShapes xmlns:c="http://schemas.openxmlformats.org/drawingml/2006/chart">
  <cdr:relSizeAnchor xmlns:cdr="http://schemas.openxmlformats.org/drawingml/2006/chartDrawing">
    <cdr:from>
      <cdr:x>0.07224</cdr:x>
      <cdr:y>0.48159</cdr:y>
    </cdr:from>
    <cdr:to>
      <cdr:x>0.98302</cdr:x>
      <cdr:y>0.52478</cdr:y>
    </cdr:to>
    <cdr:grpSp>
      <cdr:nvGrpSpPr>
        <cdr:cNvPr id="6" name="Grupo 5">
          <a:extLst xmlns:a="http://schemas.openxmlformats.org/drawingml/2006/main">
            <a:ext uri="{FF2B5EF4-FFF2-40B4-BE49-F238E27FC236}">
              <a16:creationId xmlns:a16="http://schemas.microsoft.com/office/drawing/2014/main" id="{CE6478B1-4442-9A48-BA74-68E944F62921}"/>
            </a:ext>
          </a:extLst>
        </cdr:cNvPr>
        <cdr:cNvGrpSpPr/>
      </cdr:nvGrpSpPr>
      <cdr:grpSpPr>
        <a:xfrm xmlns:a="http://schemas.openxmlformats.org/drawingml/2006/main">
          <a:off x="616574" y="2428129"/>
          <a:ext cx="7773573" cy="217759"/>
          <a:chOff x="460525" y="1559732"/>
          <a:chExt cx="5806158" cy="139891"/>
        </a:xfrm>
      </cdr:grpSpPr>
      <cdr:cxnSp macro="">
        <cdr:nvCxnSpPr>
          <cdr:cNvPr id="4" name="Conector recto 3">
            <a:extLst xmlns:a="http://schemas.openxmlformats.org/drawingml/2006/main">
              <a:ext uri="{FF2B5EF4-FFF2-40B4-BE49-F238E27FC236}">
                <a16:creationId xmlns:a16="http://schemas.microsoft.com/office/drawing/2014/main" id="{B79D2EBE-A1FC-FA42-BBB5-167397D42E47}"/>
              </a:ext>
            </a:extLst>
          </cdr:cNvPr>
          <cdr:cNvCxnSpPr/>
        </cdr:nvCxnSpPr>
        <cdr:spPr>
          <a:xfrm xmlns:a="http://schemas.openxmlformats.org/drawingml/2006/main">
            <a:off x="461354" y="1559732"/>
            <a:ext cx="5805329" cy="0"/>
          </a:xfrm>
          <a:prstGeom xmlns:a="http://schemas.openxmlformats.org/drawingml/2006/main" prst="line">
            <a:avLst/>
          </a:prstGeom>
          <a:ln xmlns:a="http://schemas.openxmlformats.org/drawingml/2006/main" w="34925">
            <a:solidFill>
              <a:srgbClr val="603813"/>
            </a:solidFill>
            <a:prstDash val="dash"/>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cxnSp>
      <cdr:cxnSp macro="">
        <cdr:nvCxnSpPr>
          <cdr:cNvPr id="5" name="Conector recto 4">
            <a:extLst xmlns:a="http://schemas.openxmlformats.org/drawingml/2006/main">
              <a:ext uri="{FF2B5EF4-FFF2-40B4-BE49-F238E27FC236}">
                <a16:creationId xmlns:a16="http://schemas.microsoft.com/office/drawing/2014/main" id="{22CB6AF8-DB6A-144F-BB72-157E5A3A0DA7}"/>
              </a:ext>
            </a:extLst>
          </cdr:cNvPr>
          <cdr:cNvCxnSpPr/>
        </cdr:nvCxnSpPr>
        <cdr:spPr>
          <a:xfrm xmlns:a="http://schemas.openxmlformats.org/drawingml/2006/main">
            <a:off x="460525" y="1699623"/>
            <a:ext cx="5791751" cy="0"/>
          </a:xfrm>
          <a:prstGeom xmlns:a="http://schemas.openxmlformats.org/drawingml/2006/main" prst="line">
            <a:avLst/>
          </a:prstGeom>
          <a:ln xmlns:a="http://schemas.openxmlformats.org/drawingml/2006/main" w="34925">
            <a:solidFill>
              <a:srgbClr val="603813"/>
            </a:solidFill>
            <a:prstDash val="dash"/>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cxnSp>
    </cdr:grp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CC733"/>
  <sheetViews>
    <sheetView topLeftCell="B1" zoomScaleNormal="100" workbookViewId="0">
      <selection activeCell="O2" sqref="O2"/>
    </sheetView>
  </sheetViews>
  <sheetFormatPr baseColWidth="10" defaultColWidth="10.83203125" defaultRowHeight="16" x14ac:dyDescent="0.2"/>
  <cols>
    <col min="1" max="1" width="3.83203125" style="6" customWidth="1"/>
    <col min="2" max="2" width="4.83203125" style="7" customWidth="1"/>
    <col min="3" max="3" width="22.83203125" style="6" customWidth="1"/>
    <col min="4" max="4" width="23.1640625" style="6" customWidth="1"/>
    <col min="5" max="5" width="24.5" style="6" customWidth="1"/>
    <col min="6" max="6" width="23.83203125" style="6" customWidth="1"/>
    <col min="7" max="7" width="23" style="6" customWidth="1"/>
    <col min="8" max="8" width="24" style="6" customWidth="1"/>
    <col min="9" max="9" width="25.1640625" style="6" customWidth="1"/>
    <col min="10" max="10" width="23.33203125" style="6" customWidth="1"/>
    <col min="11" max="11" width="24" style="6" customWidth="1"/>
    <col min="12" max="12" width="7.1640625" style="7" customWidth="1"/>
    <col min="13" max="39" width="10.83203125" style="31" customWidth="1"/>
    <col min="40" max="40" width="10.83203125" style="10" customWidth="1"/>
    <col min="41" max="41" width="10.83203125" style="10"/>
    <col min="42" max="42" width="12.6640625" style="10" bestFit="1" customWidth="1"/>
    <col min="43" max="50" width="10.83203125" style="10"/>
    <col min="51" max="51" width="12.83203125" style="10" bestFit="1" customWidth="1"/>
    <col min="52" max="56" width="10.83203125" style="10"/>
    <col min="57" max="57" width="12.83203125" style="10" bestFit="1" customWidth="1"/>
    <col min="58" max="60" width="10.83203125" style="10"/>
    <col min="61" max="61" width="14.6640625" style="10" bestFit="1" customWidth="1"/>
    <col min="62" max="62" width="97.33203125" style="10" customWidth="1"/>
    <col min="63" max="65" width="10.83203125" style="10"/>
    <col min="66" max="66" width="11.1640625" style="10" bestFit="1" customWidth="1"/>
    <col min="67" max="81" width="10.83203125" style="10"/>
    <col min="82" max="16384" width="10.83203125" style="31"/>
  </cols>
  <sheetData>
    <row r="1" spans="2:67" ht="43" customHeight="1" x14ac:dyDescent="0.2">
      <c r="C1" s="53"/>
      <c r="D1" s="53"/>
      <c r="E1" s="53"/>
      <c r="F1" s="53"/>
      <c r="G1" s="53"/>
      <c r="H1" s="53"/>
      <c r="I1" s="53"/>
      <c r="J1" s="53"/>
      <c r="K1" s="53"/>
    </row>
    <row r="2" spans="2:67" ht="161" customHeight="1" x14ac:dyDescent="0.15">
      <c r="B2" s="8"/>
      <c r="C2" s="57"/>
      <c r="D2" s="57"/>
      <c r="E2" s="57"/>
      <c r="F2" s="57"/>
      <c r="G2" s="57"/>
      <c r="H2" s="57"/>
      <c r="I2" s="57"/>
      <c r="J2" s="57"/>
      <c r="K2" s="57"/>
      <c r="L2" s="8"/>
      <c r="AO2" s="10" t="s">
        <v>3</v>
      </c>
      <c r="AP2" s="10" t="s">
        <v>8</v>
      </c>
      <c r="AQ2" s="10" t="s">
        <v>9</v>
      </c>
      <c r="AR2" s="10" t="s">
        <v>10</v>
      </c>
      <c r="AS2" s="10" t="s">
        <v>11</v>
      </c>
      <c r="AT2" s="10" t="s">
        <v>12</v>
      </c>
      <c r="AU2" s="10" t="s">
        <v>13</v>
      </c>
      <c r="AV2" s="10" t="s">
        <v>14</v>
      </c>
      <c r="AW2" s="10" t="s">
        <v>15</v>
      </c>
      <c r="AX2" s="11" t="s">
        <v>16</v>
      </c>
      <c r="AY2" s="11" t="s">
        <v>17</v>
      </c>
      <c r="AZ2" s="11" t="s">
        <v>18</v>
      </c>
      <c r="BA2" s="11" t="s">
        <v>19</v>
      </c>
      <c r="BB2" s="11" t="s">
        <v>20</v>
      </c>
      <c r="BC2" s="12" t="s">
        <v>21</v>
      </c>
      <c r="BD2" s="13" t="s">
        <v>22</v>
      </c>
      <c r="BE2" s="14"/>
      <c r="BF2" s="14"/>
      <c r="BG2" s="14"/>
      <c r="BH2" s="12">
        <f>VLOOKUP("OK",BH3:BL6,4,0)</f>
        <v>4</v>
      </c>
      <c r="BI2" s="15"/>
      <c r="BJ2" s="14"/>
      <c r="BK2" s="14"/>
      <c r="BL2" s="14"/>
      <c r="BM2" s="48" t="s">
        <v>23</v>
      </c>
      <c r="BN2" s="48"/>
      <c r="BO2" s="14"/>
    </row>
    <row r="3" spans="2:67" ht="51" customHeight="1" x14ac:dyDescent="0.15">
      <c r="B3" s="8"/>
      <c r="C3" s="57"/>
      <c r="D3" s="57"/>
      <c r="E3" s="57"/>
      <c r="F3" s="57"/>
      <c r="G3" s="57"/>
      <c r="H3" s="57"/>
      <c r="I3" s="57"/>
      <c r="J3" s="57"/>
      <c r="K3" s="57"/>
      <c r="L3" s="8"/>
      <c r="AO3" s="10" t="s">
        <v>24</v>
      </c>
      <c r="AP3" s="10">
        <v>47.5</v>
      </c>
      <c r="AQ3" s="10" t="str">
        <f>D12</f>
        <v>-</v>
      </c>
      <c r="AR3" s="10" t="e">
        <f>+AQ3-AP3</f>
        <v>#VALUE!</v>
      </c>
      <c r="AS3" s="10" t="e">
        <f>+AR3*100/AP3</f>
        <v>#VALUE!</v>
      </c>
      <c r="AT3" s="10">
        <v>5.0000000000000001E-3</v>
      </c>
      <c r="AU3" s="10">
        <f>AP3-(+AP3*0.05)</f>
        <v>45.125</v>
      </c>
      <c r="AV3" s="10">
        <f t="shared" ref="AV3:AV17" si="0">AP3+(AP3*0.05)</f>
        <v>49.875</v>
      </c>
      <c r="AW3" s="10">
        <f>AP3-(+AP3*0.1)</f>
        <v>42.75</v>
      </c>
      <c r="AX3" s="16">
        <f>AP3+(AP3*0.1)</f>
        <v>52.25</v>
      </c>
      <c r="AY3" s="17">
        <f>IF(AQ3="-",0,IF(AND(AU3&lt;=AQ3,AQ3&lt;AV3),$AT$6,IF(AQ3&gt;AV3,$AT$5,IF(AQ3&lt;AU3,$AT$7,"Error"))))</f>
        <v>0</v>
      </c>
      <c r="AZ3" s="18">
        <f>AVERAGE(AP3:AP17)</f>
        <v>23.357333333333333</v>
      </c>
      <c r="BA3" s="18" t="e">
        <f>AVERAGE(AQ3:AQ17)</f>
        <v>#DIV/0!</v>
      </c>
      <c r="BB3" s="18" t="e">
        <f>+AZ3-BA3</f>
        <v>#DIV/0!</v>
      </c>
      <c r="BC3" s="18" t="str">
        <f t="shared" ref="BC3:BC18" si="1">IF(AND($H$4="Experto",AY3="Calibrado"),$AT$6,IF(AND($H$4="Experto",AY3="Sobrestimación"),$AT$5,IF(AND($H$4="Experto",AY3="Subestimación"),$AT$7,IF(AND($H$4="Inexperto",AY3="Calibrado"),$AT$6,IF(AND($H$4="Inexperto",AY3="Sobrestimación"),$AT$5,IF(AND($H$4="Inexperto",AY3="Subestimación"),$AT$7,"Error"))))))</f>
        <v>Error</v>
      </c>
      <c r="BD3" s="18">
        <f>1*100/15</f>
        <v>6.666666666666667</v>
      </c>
      <c r="BE3" s="18" t="str">
        <f t="shared" ref="BE3:BE17" si="2">BC3</f>
        <v>Error</v>
      </c>
      <c r="BF3" s="19">
        <v>1</v>
      </c>
      <c r="BG3" s="12">
        <f>IF(BH3=FALSE,5,0)</f>
        <v>5</v>
      </c>
      <c r="BH3" s="20" t="b">
        <f>IF(AND(BJ3&gt;BJ4,BJ3&gt;BJ5),"OK",FALSE)</f>
        <v>0</v>
      </c>
      <c r="BI3" s="21" t="s">
        <v>25</v>
      </c>
      <c r="BJ3" s="20">
        <f>COUNTIF(BC3:BC17,"Sobrestimación")</f>
        <v>0</v>
      </c>
      <c r="BK3" s="22">
        <v>1</v>
      </c>
      <c r="BL3" s="20">
        <f>SUMIF(BC3:BC18,"Sobrestimación",BD3:BD18)</f>
        <v>0</v>
      </c>
      <c r="BM3" s="23">
        <v>1</v>
      </c>
      <c r="BN3" s="24">
        <f t="shared" ref="BN3:BN18" si="3">IF(OR($H$4="Experto",$H$4="Inexperto"),AS3,0)</f>
        <v>0</v>
      </c>
      <c r="BO3" s="14"/>
    </row>
    <row r="4" spans="2:67" ht="37" customHeight="1" x14ac:dyDescent="0.15">
      <c r="B4" s="8"/>
      <c r="C4" s="52" t="s">
        <v>30</v>
      </c>
      <c r="D4" s="52"/>
      <c r="E4" s="52"/>
      <c r="F4" s="52"/>
      <c r="G4" s="52"/>
      <c r="H4" s="51" t="s">
        <v>24</v>
      </c>
      <c r="I4" s="51"/>
      <c r="J4" s="1"/>
      <c r="K4" s="1"/>
      <c r="L4" s="8"/>
      <c r="AO4" s="10" t="s">
        <v>26</v>
      </c>
      <c r="AP4" s="10">
        <v>9.5</v>
      </c>
      <c r="AQ4" s="10" t="str">
        <f>E12</f>
        <v>-</v>
      </c>
      <c r="AR4" s="10" t="e">
        <f t="shared" ref="AR4:AR17" si="4">+AQ4-AP4</f>
        <v>#VALUE!</v>
      </c>
      <c r="AS4" s="10" t="e">
        <f t="shared" ref="AS4:AS17" si="5">+AR4*100/AP4</f>
        <v>#VALUE!</v>
      </c>
      <c r="AT4" s="10">
        <v>0.1</v>
      </c>
      <c r="AU4" s="10">
        <f t="shared" ref="AU4:AU17" si="6">AP4-(+AP4*0.05)</f>
        <v>9.0250000000000004</v>
      </c>
      <c r="AV4" s="10">
        <f t="shared" si="0"/>
        <v>9.9749999999999996</v>
      </c>
      <c r="AW4" s="10">
        <f t="shared" ref="AW4:AW17" si="7">AP4-(+AP4*0.1)</f>
        <v>8.5500000000000007</v>
      </c>
      <c r="AX4" s="16">
        <f t="shared" ref="AX4:AX17" si="8">AP4+(AP4*0.1)</f>
        <v>10.45</v>
      </c>
      <c r="AY4" s="17">
        <f t="shared" ref="AY4:AY17" si="9">IF(AQ4="-",0,IF(AND(AU4&lt;=AQ4,AQ4&lt;AV4),$AT$6,IF(AQ4&gt;AV4,$AT$5,IF(AQ4&lt;AU4,$AT$7,"Error"))))</f>
        <v>0</v>
      </c>
      <c r="AZ4" s="18"/>
      <c r="BA4" s="18"/>
      <c r="BB4" s="18"/>
      <c r="BC4" s="18" t="str">
        <f t="shared" si="1"/>
        <v>Error</v>
      </c>
      <c r="BD4" s="18">
        <f t="shared" ref="BD4:BD18" si="10">1*100/15</f>
        <v>6.666666666666667</v>
      </c>
      <c r="BE4" s="18" t="str">
        <f t="shared" si="2"/>
        <v>Error</v>
      </c>
      <c r="BF4" s="19">
        <v>2</v>
      </c>
      <c r="BG4" s="12">
        <f>IF(BH4=FALSE,5,0)</f>
        <v>5</v>
      </c>
      <c r="BH4" s="20" t="b">
        <f>IF(AND(BJ4&gt;BJ3,BJ4&gt;BJ5),"OK",FALSE)</f>
        <v>0</v>
      </c>
      <c r="BI4" s="21" t="s">
        <v>7</v>
      </c>
      <c r="BJ4" s="20">
        <f>COUNTIF(BC3:BC17,"Calibrado")</f>
        <v>0</v>
      </c>
      <c r="BK4" s="22">
        <v>2</v>
      </c>
      <c r="BL4" s="20">
        <f>SUMIF(BC3:BC18,"Calibrado",BD3:BD18)</f>
        <v>0</v>
      </c>
      <c r="BM4" s="23">
        <v>2</v>
      </c>
      <c r="BN4" s="24">
        <f t="shared" si="3"/>
        <v>0</v>
      </c>
      <c r="BO4" s="14"/>
    </row>
    <row r="5" spans="2:67" x14ac:dyDescent="0.15">
      <c r="B5" s="8"/>
      <c r="C5" s="58"/>
      <c r="D5" s="58"/>
      <c r="E5" s="58"/>
      <c r="F5" s="58"/>
      <c r="G5" s="58"/>
      <c r="H5" s="58"/>
      <c r="I5" s="58"/>
      <c r="J5" s="58"/>
      <c r="K5" s="58"/>
      <c r="L5" s="8"/>
      <c r="AO5" s="10" t="s">
        <v>27</v>
      </c>
      <c r="AP5" s="10">
        <v>23</v>
      </c>
      <c r="AQ5" s="10" t="str">
        <f>F12</f>
        <v>-</v>
      </c>
      <c r="AR5" s="10" t="e">
        <f t="shared" si="4"/>
        <v>#VALUE!</v>
      </c>
      <c r="AS5" s="10" t="e">
        <f t="shared" si="5"/>
        <v>#VALUE!</v>
      </c>
      <c r="AT5" s="10" t="s">
        <v>25</v>
      </c>
      <c r="AU5" s="10">
        <f t="shared" si="6"/>
        <v>21.85</v>
      </c>
      <c r="AV5" s="10">
        <f t="shared" si="0"/>
        <v>24.15</v>
      </c>
      <c r="AW5" s="10">
        <f t="shared" si="7"/>
        <v>20.7</v>
      </c>
      <c r="AX5" s="16">
        <f t="shared" si="8"/>
        <v>25.3</v>
      </c>
      <c r="AY5" s="17">
        <f t="shared" si="9"/>
        <v>0</v>
      </c>
      <c r="AZ5" s="18"/>
      <c r="BA5" s="18"/>
      <c r="BB5" s="18"/>
      <c r="BC5" s="18" t="str">
        <f t="shared" si="1"/>
        <v>Error</v>
      </c>
      <c r="BD5" s="18">
        <f t="shared" si="10"/>
        <v>6.666666666666667</v>
      </c>
      <c r="BE5" s="18" t="str">
        <f t="shared" si="2"/>
        <v>Error</v>
      </c>
      <c r="BF5" s="19">
        <v>3</v>
      </c>
      <c r="BG5" s="12">
        <f>IF(BH5=FALSE,5,0)</f>
        <v>5</v>
      </c>
      <c r="BH5" s="20" t="b">
        <f>IF(AND(BJ5&gt;BJ3,BJ5&gt;BJ4),"OK",FALSE)</f>
        <v>0</v>
      </c>
      <c r="BI5" s="21" t="s">
        <v>28</v>
      </c>
      <c r="BJ5" s="20">
        <f>COUNTIF(BC5:BC18,"Subestimación")</f>
        <v>0</v>
      </c>
      <c r="BK5" s="22">
        <v>3</v>
      </c>
      <c r="BL5" s="20">
        <f>SUMIF(BC3:BC18,"Subestimación",BD3:BD18)</f>
        <v>0</v>
      </c>
      <c r="BM5" s="23">
        <v>3</v>
      </c>
      <c r="BN5" s="24">
        <f t="shared" si="3"/>
        <v>0</v>
      </c>
      <c r="BO5" s="14"/>
    </row>
    <row r="6" spans="2:67" ht="50" customHeight="1" x14ac:dyDescent="0.15">
      <c r="B6" s="8"/>
      <c r="C6" s="59" t="s">
        <v>31</v>
      </c>
      <c r="D6" s="59"/>
      <c r="E6" s="59"/>
      <c r="F6" s="59"/>
      <c r="G6" s="59"/>
      <c r="H6" s="59"/>
      <c r="I6" s="59"/>
      <c r="J6" s="59"/>
      <c r="K6" s="59"/>
      <c r="L6" s="8"/>
      <c r="AP6" s="10">
        <v>36</v>
      </c>
      <c r="AQ6" s="10" t="str">
        <f>G12</f>
        <v>-</v>
      </c>
      <c r="AR6" s="10" t="e">
        <f t="shared" si="4"/>
        <v>#VALUE!</v>
      </c>
      <c r="AS6" s="10" t="e">
        <f t="shared" si="5"/>
        <v>#VALUE!</v>
      </c>
      <c r="AT6" s="10" t="s">
        <v>7</v>
      </c>
      <c r="AU6" s="10">
        <f t="shared" si="6"/>
        <v>34.200000000000003</v>
      </c>
      <c r="AV6" s="10">
        <f t="shared" si="0"/>
        <v>37.799999999999997</v>
      </c>
      <c r="AW6" s="10">
        <f t="shared" si="7"/>
        <v>32.4</v>
      </c>
      <c r="AX6" s="16">
        <f t="shared" si="8"/>
        <v>39.6</v>
      </c>
      <c r="AY6" s="17">
        <f t="shared" si="9"/>
        <v>0</v>
      </c>
      <c r="AZ6" s="18"/>
      <c r="BA6" s="18"/>
      <c r="BB6" s="18"/>
      <c r="BC6" s="18" t="str">
        <f t="shared" si="1"/>
        <v>Error</v>
      </c>
      <c r="BD6" s="18">
        <f t="shared" si="10"/>
        <v>6.666666666666667</v>
      </c>
      <c r="BE6" s="18" t="str">
        <f t="shared" si="2"/>
        <v>Error</v>
      </c>
      <c r="BF6" s="19">
        <v>4</v>
      </c>
      <c r="BG6" s="19"/>
      <c r="BH6" s="22" t="str">
        <f>IF(SUM(BG3:BG5)=15,"OK","FALSO")</f>
        <v>OK</v>
      </c>
      <c r="BI6" s="21" t="s">
        <v>29</v>
      </c>
      <c r="BJ6" s="20">
        <v>0</v>
      </c>
      <c r="BK6" s="22">
        <v>4</v>
      </c>
      <c r="BL6" s="20">
        <v>0</v>
      </c>
      <c r="BM6" s="23">
        <v>4</v>
      </c>
      <c r="BN6" s="24">
        <f t="shared" si="3"/>
        <v>0</v>
      </c>
      <c r="BO6" s="14"/>
    </row>
    <row r="7" spans="2:67" x14ac:dyDescent="0.2">
      <c r="B7" s="8"/>
      <c r="C7" s="58"/>
      <c r="D7" s="58"/>
      <c r="E7" s="58"/>
      <c r="F7" s="58"/>
      <c r="G7" s="58"/>
      <c r="H7" s="58"/>
      <c r="I7" s="58"/>
      <c r="J7" s="58"/>
      <c r="K7" s="58"/>
      <c r="L7" s="8"/>
      <c r="AP7" s="10">
        <v>0.85</v>
      </c>
      <c r="AQ7" s="10" t="str">
        <f>H12</f>
        <v>-</v>
      </c>
      <c r="AR7" s="10" t="e">
        <f t="shared" si="4"/>
        <v>#VALUE!</v>
      </c>
      <c r="AS7" s="10" t="e">
        <f t="shared" si="5"/>
        <v>#VALUE!</v>
      </c>
      <c r="AT7" s="10" t="s">
        <v>28</v>
      </c>
      <c r="AU7" s="10">
        <f t="shared" si="6"/>
        <v>0.8075</v>
      </c>
      <c r="AV7" s="10">
        <f t="shared" si="0"/>
        <v>0.89249999999999996</v>
      </c>
      <c r="AW7" s="10">
        <f t="shared" si="7"/>
        <v>0.76500000000000001</v>
      </c>
      <c r="AX7" s="16">
        <f t="shared" si="8"/>
        <v>0.93499999999999994</v>
      </c>
      <c r="AY7" s="17">
        <f t="shared" si="9"/>
        <v>0</v>
      </c>
      <c r="AZ7" s="18"/>
      <c r="BA7" s="18"/>
      <c r="BB7" s="18"/>
      <c r="BC7" s="18" t="str">
        <f t="shared" si="1"/>
        <v>Error</v>
      </c>
      <c r="BD7" s="18">
        <f t="shared" si="10"/>
        <v>6.666666666666667</v>
      </c>
      <c r="BE7" s="18" t="str">
        <f t="shared" si="2"/>
        <v>Error</v>
      </c>
      <c r="BF7" s="19">
        <v>5</v>
      </c>
      <c r="BG7" s="19"/>
      <c r="BH7" s="25"/>
      <c r="BI7" s="26" t="str">
        <f>IF(BH2=1,BI8,IF(BH2=2,BI9,IF(BH2=3,BI10,"¡Vamos a Estimar!")))</f>
        <v>¡Vamos a Estimar!</v>
      </c>
      <c r="BJ7" s="14"/>
      <c r="BK7" s="14"/>
      <c r="BL7" s="14"/>
      <c r="BM7" s="23">
        <v>5</v>
      </c>
      <c r="BN7" s="24">
        <f t="shared" si="3"/>
        <v>0</v>
      </c>
      <c r="BO7" s="14"/>
    </row>
    <row r="8" spans="2:67" ht="31" customHeight="1" x14ac:dyDescent="0.2">
      <c r="B8" s="8"/>
      <c r="C8" s="56" t="s">
        <v>2</v>
      </c>
      <c r="D8" s="56"/>
      <c r="E8" s="56"/>
      <c r="F8" s="56"/>
      <c r="G8" s="56"/>
      <c r="H8" s="56"/>
      <c r="I8" s="56"/>
      <c r="J8" s="56"/>
      <c r="K8" s="56"/>
      <c r="L8" s="8"/>
      <c r="AP8" s="10">
        <v>5.9</v>
      </c>
      <c r="AQ8" s="10" t="str">
        <f>I12</f>
        <v>-</v>
      </c>
      <c r="AR8" s="10" t="e">
        <f t="shared" si="4"/>
        <v>#VALUE!</v>
      </c>
      <c r="AS8" s="10" t="e">
        <f t="shared" si="5"/>
        <v>#VALUE!</v>
      </c>
      <c r="AU8" s="10">
        <f t="shared" si="6"/>
        <v>5.6050000000000004</v>
      </c>
      <c r="AV8" s="10">
        <f t="shared" si="0"/>
        <v>6.1950000000000003</v>
      </c>
      <c r="AW8" s="10">
        <f t="shared" si="7"/>
        <v>5.3100000000000005</v>
      </c>
      <c r="AX8" s="16">
        <f t="shared" si="8"/>
        <v>6.49</v>
      </c>
      <c r="AY8" s="17">
        <f t="shared" si="9"/>
        <v>0</v>
      </c>
      <c r="AZ8" s="18"/>
      <c r="BA8" s="18"/>
      <c r="BB8" s="18"/>
      <c r="BC8" s="18" t="str">
        <f t="shared" si="1"/>
        <v>Error</v>
      </c>
      <c r="BD8" s="18">
        <f t="shared" si="10"/>
        <v>6.666666666666667</v>
      </c>
      <c r="BE8" s="18" t="str">
        <f t="shared" si="2"/>
        <v>Error</v>
      </c>
      <c r="BF8" s="19">
        <v>6</v>
      </c>
      <c r="BG8" s="19"/>
      <c r="BH8" s="25"/>
      <c r="BI8" s="21" t="s">
        <v>4</v>
      </c>
      <c r="BJ8" s="27" t="s">
        <v>32</v>
      </c>
      <c r="BK8" s="14"/>
      <c r="BL8" s="14"/>
      <c r="BM8" s="23">
        <v>6</v>
      </c>
      <c r="BN8" s="24">
        <f t="shared" si="3"/>
        <v>0</v>
      </c>
      <c r="BO8" s="14"/>
    </row>
    <row r="9" spans="2:67" ht="18" customHeight="1" x14ac:dyDescent="0.2">
      <c r="B9" s="8"/>
      <c r="C9" s="1"/>
      <c r="D9" s="1"/>
      <c r="E9" s="1"/>
      <c r="F9" s="1"/>
      <c r="G9" s="1"/>
      <c r="H9" s="1"/>
      <c r="I9" s="1"/>
      <c r="J9" s="1"/>
      <c r="K9" s="1"/>
      <c r="L9" s="8"/>
      <c r="AP9" s="10">
        <v>38</v>
      </c>
      <c r="AQ9" s="10" t="str">
        <f>J12</f>
        <v>-</v>
      </c>
      <c r="AR9" s="10" t="e">
        <f t="shared" si="4"/>
        <v>#VALUE!</v>
      </c>
      <c r="AS9" s="10" t="e">
        <f t="shared" si="5"/>
        <v>#VALUE!</v>
      </c>
      <c r="AU9" s="10">
        <f t="shared" si="6"/>
        <v>36.1</v>
      </c>
      <c r="AV9" s="10">
        <f t="shared" si="0"/>
        <v>39.9</v>
      </c>
      <c r="AW9" s="10">
        <f t="shared" si="7"/>
        <v>34.200000000000003</v>
      </c>
      <c r="AX9" s="16">
        <f t="shared" si="8"/>
        <v>41.8</v>
      </c>
      <c r="AY9" s="17">
        <f t="shared" si="9"/>
        <v>0</v>
      </c>
      <c r="AZ9" s="18"/>
      <c r="BA9" s="18"/>
      <c r="BB9" s="18"/>
      <c r="BC9" s="18" t="str">
        <f t="shared" si="1"/>
        <v>Error</v>
      </c>
      <c r="BD9" s="18">
        <f t="shared" si="10"/>
        <v>6.666666666666667</v>
      </c>
      <c r="BE9" s="18" t="str">
        <f t="shared" si="2"/>
        <v>Error</v>
      </c>
      <c r="BF9" s="19">
        <v>7</v>
      </c>
      <c r="BG9" s="19"/>
      <c r="BH9" s="14"/>
      <c r="BI9" s="21" t="s">
        <v>7</v>
      </c>
      <c r="BJ9" s="28" t="s">
        <v>33</v>
      </c>
      <c r="BK9" s="14"/>
      <c r="BL9" s="14"/>
      <c r="BM9" s="23">
        <v>7</v>
      </c>
      <c r="BN9" s="24">
        <f t="shared" si="3"/>
        <v>0</v>
      </c>
      <c r="BO9" s="14"/>
    </row>
    <row r="10" spans="2:67" ht="305" customHeight="1" x14ac:dyDescent="0.15">
      <c r="B10" s="8"/>
      <c r="C10" s="1"/>
      <c r="D10" s="2"/>
      <c r="E10" s="2"/>
      <c r="F10" s="2"/>
      <c r="G10" s="2"/>
      <c r="H10" s="2"/>
      <c r="I10" s="2"/>
      <c r="J10" s="2"/>
      <c r="K10" s="2"/>
      <c r="L10" s="8"/>
      <c r="AP10" s="10">
        <v>44.31</v>
      </c>
      <c r="AQ10" s="10" t="str">
        <f>K12</f>
        <v>-</v>
      </c>
      <c r="AR10" s="10" t="e">
        <f t="shared" si="4"/>
        <v>#VALUE!</v>
      </c>
      <c r="AS10" s="10" t="e">
        <f t="shared" si="5"/>
        <v>#VALUE!</v>
      </c>
      <c r="AU10" s="10">
        <f t="shared" si="6"/>
        <v>42.094500000000004</v>
      </c>
      <c r="AV10" s="10">
        <f t="shared" si="0"/>
        <v>46.525500000000001</v>
      </c>
      <c r="AW10" s="10">
        <f t="shared" si="7"/>
        <v>39.879000000000005</v>
      </c>
      <c r="AX10" s="16">
        <f t="shared" si="8"/>
        <v>48.741</v>
      </c>
      <c r="AY10" s="17">
        <f t="shared" si="9"/>
        <v>0</v>
      </c>
      <c r="AZ10" s="18"/>
      <c r="BA10" s="18"/>
      <c r="BB10" s="18"/>
      <c r="BC10" s="18" t="str">
        <f t="shared" si="1"/>
        <v>Error</v>
      </c>
      <c r="BD10" s="18">
        <f t="shared" si="10"/>
        <v>6.666666666666667</v>
      </c>
      <c r="BE10" s="18" t="str">
        <f t="shared" si="2"/>
        <v>Error</v>
      </c>
      <c r="BF10" s="19">
        <v>8</v>
      </c>
      <c r="BG10" s="19"/>
      <c r="BH10" s="14"/>
      <c r="BI10" s="21" t="s">
        <v>6</v>
      </c>
      <c r="BJ10" s="27" t="s">
        <v>34</v>
      </c>
      <c r="BK10" s="14"/>
      <c r="BL10" s="14"/>
      <c r="BM10" s="23">
        <v>8</v>
      </c>
      <c r="BN10" s="24">
        <f t="shared" si="3"/>
        <v>0</v>
      </c>
      <c r="BO10" s="14"/>
    </row>
    <row r="11" spans="2:67" ht="31" customHeight="1" x14ac:dyDescent="0.15">
      <c r="B11" s="8"/>
      <c r="C11" s="37" t="s">
        <v>0</v>
      </c>
      <c r="D11" s="37">
        <v>1</v>
      </c>
      <c r="E11" s="37">
        <v>2</v>
      </c>
      <c r="F11" s="37">
        <v>3</v>
      </c>
      <c r="G11" s="37">
        <v>4</v>
      </c>
      <c r="H11" s="37">
        <v>5</v>
      </c>
      <c r="I11" s="37">
        <v>6</v>
      </c>
      <c r="J11" s="37">
        <v>7</v>
      </c>
      <c r="K11" s="37">
        <v>8</v>
      </c>
      <c r="L11" s="8"/>
      <c r="AP11" s="10">
        <v>13.5</v>
      </c>
      <c r="AQ11" s="10" t="str">
        <f>D15</f>
        <v>-</v>
      </c>
      <c r="AR11" s="10" t="e">
        <f t="shared" si="4"/>
        <v>#VALUE!</v>
      </c>
      <c r="AS11" s="10" t="e">
        <f t="shared" si="5"/>
        <v>#VALUE!</v>
      </c>
      <c r="AU11" s="10">
        <f t="shared" si="6"/>
        <v>12.824999999999999</v>
      </c>
      <c r="AV11" s="10">
        <f t="shared" si="0"/>
        <v>14.175000000000001</v>
      </c>
      <c r="AW11" s="10">
        <f t="shared" si="7"/>
        <v>12.15</v>
      </c>
      <c r="AX11" s="16">
        <f t="shared" si="8"/>
        <v>14.85</v>
      </c>
      <c r="AY11" s="17">
        <f t="shared" si="9"/>
        <v>0</v>
      </c>
      <c r="AZ11" s="18"/>
      <c r="BA11" s="18"/>
      <c r="BB11" s="18"/>
      <c r="BC11" s="18" t="str">
        <f t="shared" si="1"/>
        <v>Error</v>
      </c>
      <c r="BD11" s="18">
        <f t="shared" si="10"/>
        <v>6.666666666666667</v>
      </c>
      <c r="BE11" s="18" t="str">
        <f t="shared" si="2"/>
        <v>Error</v>
      </c>
      <c r="BF11" s="19">
        <v>9</v>
      </c>
      <c r="BG11" s="19"/>
      <c r="BH11" s="14"/>
      <c r="BI11" s="29" t="s">
        <v>29</v>
      </c>
      <c r="BJ11" s="27" t="s">
        <v>35</v>
      </c>
      <c r="BK11" s="14"/>
      <c r="BL11" s="14"/>
      <c r="BM11" s="23">
        <v>9</v>
      </c>
      <c r="BN11" s="24">
        <f t="shared" si="3"/>
        <v>0</v>
      </c>
      <c r="BO11" s="14"/>
    </row>
    <row r="12" spans="2:67" ht="38" x14ac:dyDescent="0.15">
      <c r="B12" s="8"/>
      <c r="C12" s="46" t="s">
        <v>1</v>
      </c>
      <c r="D12" s="44" t="s">
        <v>24</v>
      </c>
      <c r="E12" s="44" t="s">
        <v>24</v>
      </c>
      <c r="F12" s="44" t="s">
        <v>24</v>
      </c>
      <c r="G12" s="44" t="s">
        <v>24</v>
      </c>
      <c r="H12" s="44" t="s">
        <v>24</v>
      </c>
      <c r="I12" s="44" t="s">
        <v>24</v>
      </c>
      <c r="J12" s="44" t="s">
        <v>24</v>
      </c>
      <c r="K12" s="44" t="s">
        <v>24</v>
      </c>
      <c r="L12" s="8"/>
      <c r="AP12" s="10">
        <v>35</v>
      </c>
      <c r="AQ12" s="10" t="str">
        <f>E15</f>
        <v>-</v>
      </c>
      <c r="AR12" s="10" t="e">
        <f t="shared" si="4"/>
        <v>#VALUE!</v>
      </c>
      <c r="AS12" s="10" t="e">
        <f>+AR12*100/AP12</f>
        <v>#VALUE!</v>
      </c>
      <c r="AU12" s="10">
        <f t="shared" si="6"/>
        <v>33.25</v>
      </c>
      <c r="AV12" s="10">
        <f t="shared" si="0"/>
        <v>36.75</v>
      </c>
      <c r="AW12" s="10">
        <f t="shared" si="7"/>
        <v>31.5</v>
      </c>
      <c r="AX12" s="16">
        <f t="shared" si="8"/>
        <v>38.5</v>
      </c>
      <c r="AY12" s="17">
        <f>IF(AQ12="-",0,IF(AND(AU12&lt;=AQ12,AQ12&lt;AV12),$AT$6,IF(AQ12&gt;AV12,$AT$5,IF(AQ12&lt;AU12,$AT$7,"Calibrado"))))</f>
        <v>0</v>
      </c>
      <c r="AZ12" s="18"/>
      <c r="BA12" s="18"/>
      <c r="BB12" s="18"/>
      <c r="BC12" s="18" t="str">
        <f t="shared" si="1"/>
        <v>Error</v>
      </c>
      <c r="BD12" s="18">
        <f t="shared" si="10"/>
        <v>6.666666666666667</v>
      </c>
      <c r="BE12" s="18" t="str">
        <f t="shared" si="2"/>
        <v>Error</v>
      </c>
      <c r="BF12" s="19">
        <v>10</v>
      </c>
      <c r="BG12" s="19"/>
      <c r="BH12" s="14"/>
      <c r="BI12" s="14"/>
      <c r="BJ12" s="14"/>
      <c r="BK12" s="14"/>
      <c r="BL12" s="14"/>
      <c r="BM12" s="23">
        <v>10</v>
      </c>
      <c r="BN12" s="24">
        <f t="shared" si="3"/>
        <v>0</v>
      </c>
      <c r="BO12" s="14"/>
    </row>
    <row r="13" spans="2:67" ht="309" customHeight="1" x14ac:dyDescent="0.15">
      <c r="B13" s="8"/>
      <c r="C13" s="1"/>
      <c r="D13" s="2"/>
      <c r="E13" s="2"/>
      <c r="F13" s="2"/>
      <c r="G13" s="2"/>
      <c r="H13" s="2"/>
      <c r="I13" s="2"/>
      <c r="J13" s="2"/>
      <c r="K13" s="2"/>
      <c r="L13" s="8"/>
      <c r="AP13" s="10">
        <v>19</v>
      </c>
      <c r="AQ13" s="10" t="str">
        <f>F15</f>
        <v>-</v>
      </c>
      <c r="AR13" s="10" t="e">
        <f t="shared" si="4"/>
        <v>#VALUE!</v>
      </c>
      <c r="AS13" s="10" t="e">
        <f t="shared" si="5"/>
        <v>#VALUE!</v>
      </c>
      <c r="AU13" s="10">
        <f t="shared" si="6"/>
        <v>18.05</v>
      </c>
      <c r="AV13" s="10">
        <f t="shared" si="0"/>
        <v>19.95</v>
      </c>
      <c r="AW13" s="10">
        <f t="shared" si="7"/>
        <v>17.100000000000001</v>
      </c>
      <c r="AX13" s="16">
        <f t="shared" si="8"/>
        <v>20.9</v>
      </c>
      <c r="AY13" s="17">
        <f t="shared" si="9"/>
        <v>0</v>
      </c>
      <c r="AZ13" s="18"/>
      <c r="BA13" s="18"/>
      <c r="BB13" s="18"/>
      <c r="BC13" s="18" t="str">
        <f t="shared" si="1"/>
        <v>Error</v>
      </c>
      <c r="BD13" s="18">
        <f t="shared" si="10"/>
        <v>6.666666666666667</v>
      </c>
      <c r="BE13" s="18" t="str">
        <f t="shared" si="2"/>
        <v>Error</v>
      </c>
      <c r="BF13" s="19">
        <v>11</v>
      </c>
      <c r="BG13" s="19"/>
      <c r="BH13" s="14"/>
      <c r="BI13" s="14"/>
      <c r="BJ13" s="14"/>
      <c r="BK13" s="14"/>
      <c r="BL13" s="14"/>
      <c r="BM13" s="23">
        <v>11</v>
      </c>
      <c r="BN13" s="24">
        <f t="shared" si="3"/>
        <v>0</v>
      </c>
      <c r="BO13" s="14"/>
    </row>
    <row r="14" spans="2:67" ht="32" customHeight="1" x14ac:dyDescent="0.15">
      <c r="B14" s="8"/>
      <c r="C14" s="37" t="s">
        <v>0</v>
      </c>
      <c r="D14" s="37">
        <v>9</v>
      </c>
      <c r="E14" s="37">
        <v>10</v>
      </c>
      <c r="F14" s="37">
        <v>11</v>
      </c>
      <c r="G14" s="37">
        <v>12</v>
      </c>
      <c r="H14" s="37">
        <v>13</v>
      </c>
      <c r="I14" s="37">
        <v>14</v>
      </c>
      <c r="J14" s="39">
        <v>15</v>
      </c>
      <c r="K14" s="37">
        <v>16</v>
      </c>
      <c r="L14" s="8"/>
      <c r="AP14" s="10">
        <v>29</v>
      </c>
      <c r="AQ14" s="10" t="str">
        <f>G15</f>
        <v>-</v>
      </c>
      <c r="AR14" s="10" t="e">
        <f t="shared" si="4"/>
        <v>#VALUE!</v>
      </c>
      <c r="AS14" s="10" t="e">
        <f t="shared" si="5"/>
        <v>#VALUE!</v>
      </c>
      <c r="AU14" s="10">
        <f t="shared" si="6"/>
        <v>27.55</v>
      </c>
      <c r="AV14" s="10">
        <f t="shared" si="0"/>
        <v>30.45</v>
      </c>
      <c r="AW14" s="10">
        <f t="shared" si="7"/>
        <v>26.1</v>
      </c>
      <c r="AX14" s="16">
        <f t="shared" si="8"/>
        <v>31.9</v>
      </c>
      <c r="AY14" s="17">
        <f t="shared" si="9"/>
        <v>0</v>
      </c>
      <c r="AZ14" s="18"/>
      <c r="BA14" s="18"/>
      <c r="BB14" s="18"/>
      <c r="BC14" s="18" t="str">
        <f t="shared" si="1"/>
        <v>Error</v>
      </c>
      <c r="BD14" s="18">
        <f t="shared" si="10"/>
        <v>6.666666666666667</v>
      </c>
      <c r="BE14" s="18" t="str">
        <f t="shared" si="2"/>
        <v>Error</v>
      </c>
      <c r="BF14" s="19">
        <v>12</v>
      </c>
      <c r="BG14" s="19"/>
      <c r="BH14" s="14"/>
      <c r="BI14" s="14"/>
      <c r="BJ14" s="14"/>
      <c r="BK14" s="14"/>
      <c r="BL14" s="14"/>
      <c r="BM14" s="23">
        <v>12</v>
      </c>
      <c r="BN14" s="24">
        <f t="shared" si="3"/>
        <v>0</v>
      </c>
      <c r="BO14" s="14"/>
    </row>
    <row r="15" spans="2:67" ht="38" x14ac:dyDescent="0.15">
      <c r="B15" s="8"/>
      <c r="C15" s="46" t="s">
        <v>1</v>
      </c>
      <c r="D15" s="44" t="s">
        <v>24</v>
      </c>
      <c r="E15" s="44" t="s">
        <v>24</v>
      </c>
      <c r="F15" s="44" t="s">
        <v>24</v>
      </c>
      <c r="G15" s="44" t="s">
        <v>24</v>
      </c>
      <c r="H15" s="44" t="s">
        <v>24</v>
      </c>
      <c r="I15" s="44" t="s">
        <v>24</v>
      </c>
      <c r="J15" s="45" t="s">
        <v>24</v>
      </c>
      <c r="K15" s="44" t="s">
        <v>24</v>
      </c>
      <c r="L15" s="8"/>
      <c r="AP15" s="10">
        <v>1.3</v>
      </c>
      <c r="AQ15" s="10" t="str">
        <f>H15</f>
        <v>-</v>
      </c>
      <c r="AR15" s="10" t="e">
        <f t="shared" si="4"/>
        <v>#VALUE!</v>
      </c>
      <c r="AS15" s="10" t="e">
        <f t="shared" si="5"/>
        <v>#VALUE!</v>
      </c>
      <c r="AU15" s="10">
        <f t="shared" si="6"/>
        <v>1.2350000000000001</v>
      </c>
      <c r="AV15" s="10">
        <f t="shared" si="0"/>
        <v>1.365</v>
      </c>
      <c r="AW15" s="10">
        <f t="shared" si="7"/>
        <v>1.17</v>
      </c>
      <c r="AX15" s="16">
        <f t="shared" si="8"/>
        <v>1.4300000000000002</v>
      </c>
      <c r="AY15" s="17">
        <f t="shared" si="9"/>
        <v>0</v>
      </c>
      <c r="AZ15" s="18"/>
      <c r="BA15" s="18"/>
      <c r="BB15" s="18"/>
      <c r="BC15" s="18" t="str">
        <f t="shared" si="1"/>
        <v>Error</v>
      </c>
      <c r="BD15" s="18">
        <f t="shared" si="10"/>
        <v>6.666666666666667</v>
      </c>
      <c r="BE15" s="18" t="str">
        <f t="shared" si="2"/>
        <v>Error</v>
      </c>
      <c r="BF15" s="19">
        <v>13</v>
      </c>
      <c r="BG15" s="19"/>
      <c r="BH15" s="14"/>
      <c r="BI15" s="14"/>
      <c r="BJ15" s="14"/>
      <c r="BK15" s="14"/>
      <c r="BL15" s="14"/>
      <c r="BM15" s="23">
        <v>13</v>
      </c>
      <c r="BN15" s="24">
        <f t="shared" si="3"/>
        <v>0</v>
      </c>
      <c r="BO15" s="14"/>
    </row>
    <row r="16" spans="2:67" x14ac:dyDescent="0.15">
      <c r="B16" s="8"/>
      <c r="C16" s="1"/>
      <c r="D16" s="1"/>
      <c r="E16" s="1"/>
      <c r="F16" s="1"/>
      <c r="G16" s="1"/>
      <c r="H16" s="1"/>
      <c r="I16" s="1"/>
      <c r="J16" s="1"/>
      <c r="K16" s="1"/>
      <c r="L16" s="8"/>
      <c r="AP16" s="10">
        <v>7</v>
      </c>
      <c r="AQ16" s="10" t="str">
        <f>I15</f>
        <v>-</v>
      </c>
      <c r="AR16" s="10" t="e">
        <f t="shared" si="4"/>
        <v>#VALUE!</v>
      </c>
      <c r="AS16" s="10" t="e">
        <f t="shared" si="5"/>
        <v>#VALUE!</v>
      </c>
      <c r="AU16" s="10">
        <f t="shared" si="6"/>
        <v>6.65</v>
      </c>
      <c r="AV16" s="10">
        <f t="shared" si="0"/>
        <v>7.35</v>
      </c>
      <c r="AW16" s="10">
        <f t="shared" si="7"/>
        <v>6.3</v>
      </c>
      <c r="AX16" s="16">
        <f t="shared" si="8"/>
        <v>7.7</v>
      </c>
      <c r="AY16" s="17">
        <f t="shared" si="9"/>
        <v>0</v>
      </c>
      <c r="AZ16" s="18"/>
      <c r="BA16" s="18"/>
      <c r="BB16" s="18"/>
      <c r="BC16" s="18" t="str">
        <f t="shared" si="1"/>
        <v>Error</v>
      </c>
      <c r="BD16" s="18">
        <f t="shared" si="10"/>
        <v>6.666666666666667</v>
      </c>
      <c r="BE16" s="18" t="str">
        <f t="shared" si="2"/>
        <v>Error</v>
      </c>
      <c r="BF16" s="19">
        <v>14</v>
      </c>
      <c r="BG16" s="19"/>
      <c r="BH16" s="14"/>
      <c r="BI16" s="14"/>
      <c r="BJ16" s="14"/>
      <c r="BK16" s="14"/>
      <c r="BL16" s="14"/>
      <c r="BM16" s="23">
        <v>14</v>
      </c>
      <c r="BN16" s="24">
        <f t="shared" si="3"/>
        <v>0</v>
      </c>
      <c r="BO16" s="14"/>
    </row>
    <row r="17" spans="2:67" x14ac:dyDescent="0.15">
      <c r="B17" s="8"/>
      <c r="C17" s="1"/>
      <c r="D17" s="1"/>
      <c r="E17" s="1"/>
      <c r="F17" s="1"/>
      <c r="G17" s="1"/>
      <c r="H17" s="1"/>
      <c r="I17" s="1"/>
      <c r="J17" s="1"/>
      <c r="K17" s="1"/>
      <c r="L17" s="8"/>
      <c r="AP17" s="10">
        <v>40.5</v>
      </c>
      <c r="AQ17" s="10" t="str">
        <f>J15</f>
        <v>-</v>
      </c>
      <c r="AR17" s="10" t="e">
        <f t="shared" si="4"/>
        <v>#VALUE!</v>
      </c>
      <c r="AS17" s="10" t="e">
        <f t="shared" si="5"/>
        <v>#VALUE!</v>
      </c>
      <c r="AU17" s="10">
        <f t="shared" si="6"/>
        <v>38.475000000000001</v>
      </c>
      <c r="AV17" s="10">
        <f t="shared" si="0"/>
        <v>42.524999999999999</v>
      </c>
      <c r="AW17" s="10">
        <f t="shared" si="7"/>
        <v>36.450000000000003</v>
      </c>
      <c r="AX17" s="16">
        <f t="shared" si="8"/>
        <v>44.55</v>
      </c>
      <c r="AY17" s="17">
        <f t="shared" si="9"/>
        <v>0</v>
      </c>
      <c r="AZ17" s="18"/>
      <c r="BA17" s="18"/>
      <c r="BB17" s="18"/>
      <c r="BC17" s="18" t="str">
        <f t="shared" si="1"/>
        <v>Error</v>
      </c>
      <c r="BD17" s="18">
        <f t="shared" si="10"/>
        <v>6.666666666666667</v>
      </c>
      <c r="BE17" s="18" t="str">
        <f t="shared" si="2"/>
        <v>Error</v>
      </c>
      <c r="BF17" s="19">
        <v>15</v>
      </c>
      <c r="BG17" s="19"/>
      <c r="BH17" s="14"/>
      <c r="BI17" s="14"/>
      <c r="BJ17" s="14"/>
      <c r="BK17" s="14"/>
      <c r="BL17" s="14"/>
      <c r="BM17" s="23">
        <v>15</v>
      </c>
      <c r="BN17" s="24">
        <f t="shared" si="3"/>
        <v>0</v>
      </c>
      <c r="BO17" s="14"/>
    </row>
    <row r="18" spans="2:67" ht="32" customHeight="1" x14ac:dyDescent="0.15">
      <c r="B18" s="8"/>
      <c r="C18" s="54" t="s">
        <v>36</v>
      </c>
      <c r="D18" s="54"/>
      <c r="E18" s="54"/>
      <c r="F18" s="54"/>
      <c r="G18" s="54"/>
      <c r="H18" s="54"/>
      <c r="I18" s="54"/>
      <c r="J18" s="54"/>
      <c r="K18" s="54"/>
      <c r="L18" s="8"/>
      <c r="AP18" s="10">
        <v>10.5</v>
      </c>
      <c r="AQ18" s="10" t="str">
        <f>K15</f>
        <v>-</v>
      </c>
      <c r="AR18" s="10" t="e">
        <f t="shared" ref="AR18" si="11">+AQ18-AP18</f>
        <v>#VALUE!</v>
      </c>
      <c r="AS18" s="10" t="e">
        <f t="shared" ref="AS18" si="12">+AR18*100/AP18</f>
        <v>#VALUE!</v>
      </c>
      <c r="AU18" s="10">
        <f t="shared" ref="AU18" si="13">AP18-(+AP18*0.05)</f>
        <v>9.9749999999999996</v>
      </c>
      <c r="AV18" s="10">
        <f t="shared" ref="AV18" si="14">AP18+(AP18*0.05)</f>
        <v>11.025</v>
      </c>
      <c r="AW18" s="10">
        <f t="shared" ref="AW18" si="15">AP18-(+AP18*0.1)</f>
        <v>9.4499999999999993</v>
      </c>
      <c r="AX18" s="16">
        <f t="shared" ref="AX18" si="16">AP18+(AP18*0.1)</f>
        <v>11.55</v>
      </c>
      <c r="AY18" s="17">
        <f t="shared" ref="AY18" si="17">IF(AQ18="-",0,IF(AND(AU18&lt;=AQ18,AQ18&lt;AV18),$AT$6,IF(AQ18&gt;AV18,$AT$5,IF(AQ18&lt;AU18,$AT$7,"Error"))))</f>
        <v>0</v>
      </c>
      <c r="AZ18" s="18"/>
      <c r="BA18" s="18"/>
      <c r="BB18" s="18"/>
      <c r="BC18" s="18" t="str">
        <f t="shared" si="1"/>
        <v>Error</v>
      </c>
      <c r="BD18" s="18">
        <f t="shared" si="10"/>
        <v>6.666666666666667</v>
      </c>
      <c r="BE18" s="18" t="str">
        <f t="shared" ref="BE18" si="18">BC18</f>
        <v>Error</v>
      </c>
      <c r="BF18" s="19">
        <v>16</v>
      </c>
      <c r="BG18" s="14"/>
      <c r="BH18" s="14"/>
      <c r="BI18" s="14"/>
      <c r="BJ18" s="14"/>
      <c r="BK18" s="14"/>
      <c r="BL18" s="14"/>
      <c r="BM18" s="14">
        <v>16</v>
      </c>
      <c r="BN18" s="24">
        <f t="shared" si="3"/>
        <v>0</v>
      </c>
      <c r="BO18" s="14"/>
    </row>
    <row r="19" spans="2:67" x14ac:dyDescent="0.15">
      <c r="B19" s="8"/>
      <c r="C19" s="1"/>
      <c r="D19" s="1"/>
      <c r="E19" s="1"/>
      <c r="F19" s="1"/>
      <c r="G19" s="1"/>
      <c r="H19" s="1"/>
      <c r="I19" s="1"/>
      <c r="J19" s="1"/>
      <c r="K19" s="1"/>
      <c r="L19" s="8"/>
      <c r="AX19" s="23"/>
      <c r="AY19" s="23"/>
      <c r="AZ19" s="23"/>
      <c r="BA19" s="23"/>
      <c r="BB19" s="23"/>
      <c r="BC19" s="18" t="s">
        <v>25</v>
      </c>
      <c r="BD19" s="30">
        <f>BL3/100</f>
        <v>0</v>
      </c>
      <c r="BE19" s="14"/>
      <c r="BF19" s="14"/>
      <c r="BG19" s="14"/>
      <c r="BH19" s="14"/>
      <c r="BI19" s="14"/>
      <c r="BJ19" s="14"/>
      <c r="BK19" s="14"/>
      <c r="BL19" s="14"/>
      <c r="BM19" s="14"/>
      <c r="BN19" s="14"/>
      <c r="BO19" s="14"/>
    </row>
    <row r="20" spans="2:67" ht="31" customHeight="1" x14ac:dyDescent="0.15">
      <c r="B20" s="8"/>
      <c r="C20" s="55" t="s">
        <v>44</v>
      </c>
      <c r="D20" s="55"/>
      <c r="E20" s="55"/>
      <c r="F20" s="55"/>
      <c r="G20" s="55"/>
      <c r="H20" s="55"/>
      <c r="I20" s="55"/>
      <c r="J20" s="55"/>
      <c r="K20" s="55"/>
      <c r="L20" s="8"/>
      <c r="AX20" s="23"/>
      <c r="AY20" s="23"/>
      <c r="AZ20" s="23"/>
      <c r="BA20" s="23"/>
      <c r="BB20" s="23"/>
      <c r="BC20" s="18" t="s">
        <v>5</v>
      </c>
      <c r="BD20" s="30">
        <f>BL4/100</f>
        <v>0</v>
      </c>
      <c r="BE20" s="14"/>
      <c r="BF20" s="14"/>
      <c r="BG20" s="14"/>
      <c r="BH20" s="14"/>
      <c r="BI20" s="14"/>
      <c r="BJ20" s="14"/>
      <c r="BK20" s="14"/>
      <c r="BL20" s="14"/>
      <c r="BM20" s="14"/>
      <c r="BN20" s="14"/>
      <c r="BO20" s="14"/>
    </row>
    <row r="21" spans="2:67" x14ac:dyDescent="0.15">
      <c r="B21" s="8"/>
      <c r="C21" s="1"/>
      <c r="D21" s="1"/>
      <c r="E21" s="1"/>
      <c r="F21" s="1"/>
      <c r="G21" s="1"/>
      <c r="H21" s="1"/>
      <c r="I21" s="1"/>
      <c r="J21" s="1"/>
      <c r="K21" s="1"/>
      <c r="L21" s="8"/>
      <c r="AX21" s="23"/>
      <c r="AY21" s="23"/>
      <c r="AZ21" s="23"/>
      <c r="BA21" s="23"/>
      <c r="BB21" s="23"/>
      <c r="BC21" s="18" t="s">
        <v>28</v>
      </c>
      <c r="BD21" s="30">
        <f>BL5/100</f>
        <v>0</v>
      </c>
      <c r="BE21" s="14"/>
      <c r="BF21" s="14"/>
      <c r="BG21" s="14"/>
      <c r="BH21" s="14"/>
      <c r="BI21" s="14"/>
      <c r="BJ21" s="14"/>
      <c r="BK21" s="14"/>
      <c r="BL21" s="14"/>
      <c r="BM21" s="14"/>
      <c r="BN21" s="14"/>
      <c r="BO21" s="14"/>
    </row>
    <row r="22" spans="2:67" x14ac:dyDescent="0.15">
      <c r="B22" s="8"/>
      <c r="C22" s="1"/>
      <c r="D22" s="1"/>
      <c r="E22" s="1"/>
      <c r="F22" s="1"/>
      <c r="G22" s="1"/>
      <c r="H22" s="1"/>
      <c r="I22" s="1"/>
      <c r="J22" s="1"/>
      <c r="K22" s="1"/>
      <c r="L22" s="8"/>
      <c r="AX22" s="23"/>
      <c r="AY22" s="23"/>
      <c r="AZ22" s="23"/>
      <c r="BA22" s="23"/>
      <c r="BB22" s="23"/>
      <c r="BC22" s="14"/>
      <c r="BD22" s="14"/>
      <c r="BE22" s="14"/>
      <c r="BF22" s="14"/>
      <c r="BG22" s="14"/>
      <c r="BH22" s="14"/>
      <c r="BI22" s="14"/>
      <c r="BJ22" s="14"/>
      <c r="BK22" s="14"/>
      <c r="BL22" s="14"/>
      <c r="BM22" s="14"/>
      <c r="BN22" s="14"/>
      <c r="BO22" s="14"/>
    </row>
    <row r="23" spans="2:67" x14ac:dyDescent="0.2">
      <c r="B23" s="8"/>
      <c r="C23" s="1"/>
      <c r="D23" s="1"/>
      <c r="E23" s="1"/>
      <c r="F23" s="1"/>
      <c r="G23" s="1"/>
      <c r="H23" s="1"/>
      <c r="I23" s="1"/>
      <c r="J23" s="1"/>
      <c r="K23" s="1"/>
      <c r="L23" s="8"/>
    </row>
    <row r="24" spans="2:67" ht="26" customHeight="1" x14ac:dyDescent="0.2">
      <c r="B24" s="8"/>
      <c r="C24" s="1"/>
      <c r="D24" s="1"/>
      <c r="E24" s="1"/>
      <c r="F24" s="1"/>
      <c r="G24" s="1"/>
      <c r="H24" s="1"/>
      <c r="I24" s="1"/>
      <c r="J24" s="1"/>
      <c r="K24" s="32" t="s">
        <v>4</v>
      </c>
      <c r="L24" s="8"/>
    </row>
    <row r="25" spans="2:67" x14ac:dyDescent="0.2">
      <c r="B25" s="8"/>
      <c r="C25" s="1"/>
      <c r="D25" s="1"/>
      <c r="E25" s="1"/>
      <c r="F25" s="1"/>
      <c r="G25" s="1"/>
      <c r="H25" s="1"/>
      <c r="I25" s="1"/>
      <c r="J25" s="1"/>
      <c r="K25" s="1"/>
      <c r="L25" s="8"/>
    </row>
    <row r="26" spans="2:67" x14ac:dyDescent="0.2">
      <c r="B26" s="8"/>
      <c r="C26" s="1"/>
      <c r="D26" s="1"/>
      <c r="E26" s="1"/>
      <c r="F26" s="1"/>
      <c r="G26" s="1"/>
      <c r="H26" s="1"/>
      <c r="I26" s="1"/>
      <c r="J26" s="1"/>
      <c r="K26" s="1"/>
      <c r="L26" s="8"/>
    </row>
    <row r="27" spans="2:67" x14ac:dyDescent="0.2">
      <c r="B27" s="8"/>
      <c r="C27" s="1"/>
      <c r="D27" s="1"/>
      <c r="E27" s="1"/>
      <c r="F27" s="1"/>
      <c r="G27" s="1"/>
      <c r="H27" s="1"/>
      <c r="I27" s="1"/>
      <c r="J27" s="1"/>
      <c r="K27" s="1"/>
      <c r="L27" s="8"/>
    </row>
    <row r="28" spans="2:67" x14ac:dyDescent="0.2">
      <c r="B28" s="8"/>
      <c r="C28" s="1"/>
      <c r="D28" s="1"/>
      <c r="E28" s="1"/>
      <c r="F28" s="1"/>
      <c r="G28" s="1"/>
      <c r="H28" s="1"/>
      <c r="I28" s="1"/>
      <c r="J28" s="1"/>
      <c r="K28" s="1"/>
      <c r="L28" s="8"/>
    </row>
    <row r="29" spans="2:67" x14ac:dyDescent="0.2">
      <c r="B29" s="8"/>
      <c r="C29" s="1"/>
      <c r="D29" s="1"/>
      <c r="E29" s="1"/>
      <c r="F29" s="1"/>
      <c r="G29" s="1"/>
      <c r="H29" s="1"/>
      <c r="I29" s="1"/>
      <c r="J29" s="1"/>
      <c r="K29" s="1"/>
      <c r="L29" s="8"/>
    </row>
    <row r="30" spans="2:67" x14ac:dyDescent="0.2">
      <c r="B30" s="8"/>
      <c r="C30" s="1"/>
      <c r="D30" s="1"/>
      <c r="E30" s="1"/>
      <c r="F30" s="1"/>
      <c r="G30" s="1"/>
      <c r="H30" s="1"/>
      <c r="I30" s="1"/>
      <c r="J30" s="1"/>
      <c r="K30" s="1"/>
      <c r="L30" s="8"/>
    </row>
    <row r="31" spans="2:67" x14ac:dyDescent="0.2">
      <c r="B31" s="8"/>
      <c r="C31" s="1"/>
      <c r="D31" s="1"/>
      <c r="E31" s="1"/>
      <c r="F31" s="1"/>
      <c r="G31" s="1"/>
      <c r="H31" s="1"/>
      <c r="I31" s="1"/>
      <c r="J31" s="1"/>
      <c r="K31" s="1"/>
      <c r="L31" s="8"/>
    </row>
    <row r="32" spans="2:67" x14ac:dyDescent="0.2">
      <c r="B32" s="8"/>
      <c r="C32" s="1"/>
      <c r="D32" s="1"/>
      <c r="E32" s="1"/>
      <c r="F32" s="1"/>
      <c r="G32" s="1"/>
      <c r="H32" s="1"/>
      <c r="I32" s="1"/>
      <c r="J32" s="1"/>
      <c r="K32" s="1"/>
      <c r="L32" s="8"/>
    </row>
    <row r="33" spans="2:12" x14ac:dyDescent="0.2">
      <c r="B33" s="8"/>
      <c r="C33" s="1"/>
      <c r="D33" s="1"/>
      <c r="E33" s="1"/>
      <c r="F33" s="1"/>
      <c r="G33" s="1"/>
      <c r="H33" s="1"/>
      <c r="I33" s="1"/>
      <c r="J33" s="1"/>
      <c r="K33" s="1"/>
      <c r="L33" s="8"/>
    </row>
    <row r="34" spans="2:12" ht="29" customHeight="1" x14ac:dyDescent="0.2">
      <c r="B34" s="8"/>
      <c r="C34" s="1"/>
      <c r="D34" s="1"/>
      <c r="E34" s="1"/>
      <c r="F34" s="1"/>
      <c r="G34" s="1"/>
      <c r="H34" s="1"/>
      <c r="I34" s="1"/>
      <c r="J34" s="1"/>
      <c r="K34" s="47" t="s">
        <v>5</v>
      </c>
      <c r="L34" s="8"/>
    </row>
    <row r="35" spans="2:12" x14ac:dyDescent="0.2">
      <c r="B35" s="8"/>
      <c r="C35" s="1"/>
      <c r="D35" s="1"/>
      <c r="E35" s="1"/>
      <c r="F35" s="1"/>
      <c r="G35" s="1"/>
      <c r="H35" s="1"/>
      <c r="I35" s="1"/>
      <c r="J35" s="1"/>
      <c r="K35" s="1"/>
      <c r="L35" s="8"/>
    </row>
    <row r="36" spans="2:12" x14ac:dyDescent="0.2">
      <c r="B36" s="8"/>
      <c r="C36" s="1"/>
      <c r="D36" s="1"/>
      <c r="E36" s="1"/>
      <c r="F36" s="1"/>
      <c r="G36" s="1"/>
      <c r="H36" s="1"/>
      <c r="I36" s="1"/>
      <c r="J36" s="1"/>
      <c r="K36" s="1"/>
      <c r="L36" s="8"/>
    </row>
    <row r="37" spans="2:12" x14ac:dyDescent="0.2">
      <c r="B37" s="8"/>
      <c r="C37" s="1"/>
      <c r="D37" s="1"/>
      <c r="E37" s="1"/>
      <c r="F37" s="1"/>
      <c r="G37" s="1"/>
      <c r="H37" s="1"/>
      <c r="I37" s="1"/>
      <c r="J37" s="1"/>
      <c r="K37" s="1"/>
      <c r="L37" s="8"/>
    </row>
    <row r="38" spans="2:12" x14ac:dyDescent="0.2">
      <c r="B38" s="8"/>
      <c r="C38" s="1"/>
      <c r="D38" s="1"/>
      <c r="E38" s="1"/>
      <c r="F38" s="1"/>
      <c r="G38" s="1"/>
      <c r="H38" s="1"/>
      <c r="I38" s="1"/>
      <c r="J38" s="1"/>
      <c r="K38" s="1"/>
      <c r="L38" s="8"/>
    </row>
    <row r="39" spans="2:12" x14ac:dyDescent="0.2">
      <c r="B39" s="8"/>
      <c r="C39" s="1"/>
      <c r="D39" s="1"/>
      <c r="E39" s="1"/>
      <c r="F39" s="1"/>
      <c r="G39" s="1"/>
      <c r="H39" s="1"/>
      <c r="I39" s="1"/>
      <c r="J39" s="1"/>
      <c r="K39" s="1"/>
      <c r="L39" s="8"/>
    </row>
    <row r="40" spans="2:12" x14ac:dyDescent="0.2">
      <c r="B40" s="8"/>
      <c r="C40" s="1"/>
      <c r="D40" s="1"/>
      <c r="E40" s="1"/>
      <c r="F40" s="1"/>
      <c r="G40" s="1"/>
      <c r="H40" s="1"/>
      <c r="I40" s="1"/>
      <c r="J40" s="1"/>
      <c r="K40" s="1"/>
      <c r="L40" s="8"/>
    </row>
    <row r="41" spans="2:12" x14ac:dyDescent="0.2">
      <c r="B41" s="8"/>
      <c r="C41" s="1"/>
      <c r="D41" s="1"/>
      <c r="E41" s="1"/>
      <c r="F41" s="1"/>
      <c r="G41" s="1"/>
      <c r="H41" s="1"/>
      <c r="I41" s="1"/>
      <c r="J41" s="1"/>
      <c r="K41" s="1"/>
      <c r="L41" s="8"/>
    </row>
    <row r="42" spans="2:12" x14ac:dyDescent="0.2">
      <c r="B42" s="8"/>
      <c r="C42" s="1"/>
      <c r="D42" s="1"/>
      <c r="E42" s="1"/>
      <c r="F42" s="1"/>
      <c r="G42" s="1"/>
      <c r="H42" s="1"/>
      <c r="I42" s="1"/>
      <c r="J42" s="1"/>
      <c r="K42" s="1"/>
      <c r="L42" s="8"/>
    </row>
    <row r="43" spans="2:12" x14ac:dyDescent="0.2">
      <c r="B43" s="8"/>
      <c r="C43" s="1"/>
      <c r="D43" s="1"/>
      <c r="E43" s="1"/>
      <c r="F43" s="1"/>
      <c r="G43" s="1"/>
      <c r="H43" s="1"/>
      <c r="I43" s="1"/>
      <c r="J43" s="1"/>
      <c r="K43" s="1"/>
      <c r="L43" s="8"/>
    </row>
    <row r="44" spans="2:12" ht="29" customHeight="1" x14ac:dyDescent="0.2">
      <c r="B44" s="8"/>
      <c r="C44" s="1"/>
      <c r="D44" s="1"/>
      <c r="E44" s="1"/>
      <c r="F44" s="1"/>
      <c r="G44" s="1"/>
      <c r="H44" s="1"/>
      <c r="I44" s="1"/>
      <c r="J44" s="1"/>
      <c r="K44" s="41" t="s">
        <v>6</v>
      </c>
      <c r="L44" s="8"/>
    </row>
    <row r="45" spans="2:12" x14ac:dyDescent="0.2">
      <c r="B45" s="8"/>
      <c r="C45" s="1"/>
      <c r="D45" s="1"/>
      <c r="E45" s="1"/>
      <c r="F45" s="1"/>
      <c r="G45" s="1"/>
      <c r="H45" s="1"/>
      <c r="I45" s="1"/>
      <c r="J45" s="1"/>
      <c r="K45" s="1"/>
      <c r="L45" s="8"/>
    </row>
    <row r="46" spans="2:12" ht="28" customHeight="1" x14ac:dyDescent="0.2">
      <c r="B46" s="8"/>
      <c r="C46" s="32" t="s">
        <v>4</v>
      </c>
      <c r="D46" s="47" t="s">
        <v>5</v>
      </c>
      <c r="E46" s="41" t="s">
        <v>6</v>
      </c>
      <c r="F46" s="1"/>
      <c r="G46" s="1"/>
      <c r="H46" s="1"/>
      <c r="I46" s="1"/>
      <c r="J46" s="1"/>
      <c r="K46" s="1"/>
      <c r="L46" s="8"/>
    </row>
    <row r="47" spans="2:12" ht="24" customHeight="1" x14ac:dyDescent="0.2">
      <c r="B47" s="8"/>
      <c r="C47" s="1"/>
      <c r="D47" s="1"/>
      <c r="E47" s="1"/>
      <c r="F47" s="1"/>
      <c r="G47" s="1"/>
      <c r="H47" s="1"/>
      <c r="I47" s="1"/>
      <c r="J47" s="1"/>
      <c r="K47" s="1"/>
      <c r="L47" s="8"/>
    </row>
    <row r="48" spans="2:12" ht="34" customHeight="1" x14ac:dyDescent="0.2">
      <c r="B48" s="8"/>
      <c r="C48" s="1"/>
      <c r="D48" s="1"/>
      <c r="E48" s="1"/>
      <c r="F48" s="1"/>
      <c r="G48" s="1"/>
      <c r="H48" s="1"/>
      <c r="I48" s="1"/>
      <c r="J48" s="1"/>
      <c r="K48" s="1"/>
      <c r="L48" s="8"/>
    </row>
    <row r="49" spans="2:12" ht="56" customHeight="1" x14ac:dyDescent="0.2">
      <c r="B49" s="8"/>
      <c r="C49" s="3"/>
      <c r="D49" s="49" t="str">
        <f>BI7</f>
        <v>¡Vamos a Estimar!</v>
      </c>
      <c r="E49" s="49"/>
      <c r="F49" s="49"/>
      <c r="G49" s="49"/>
      <c r="H49" s="49"/>
      <c r="I49" s="49"/>
      <c r="J49" s="49"/>
      <c r="K49" s="3"/>
      <c r="L49" s="8"/>
    </row>
    <row r="50" spans="2:12" ht="16" customHeight="1" x14ac:dyDescent="0.2">
      <c r="B50" s="8"/>
      <c r="C50" s="4"/>
      <c r="D50" s="50" t="str">
        <f>IF(D49="Calibrado",BJ9,IF(D49="Sobre-estimación",BJ8,IF(D49="Sub-estimación",BJ10,IF(D49="¡Vamos a Estimar!",BJ11,"Error"))))</f>
        <v>Con ayuda del Diagrama de Área Estándar para severidad gotera en hojas del cafeto en el campo, estime el porcentaje de área de la hoja que está afectada por la enfermedad y escriba en cada cuadro con el valor respectivo estimado por usted.</v>
      </c>
      <c r="E50" s="50"/>
      <c r="F50" s="50"/>
      <c r="G50" s="50"/>
      <c r="H50" s="50"/>
      <c r="I50" s="50"/>
      <c r="J50" s="50"/>
      <c r="K50" s="4"/>
      <c r="L50" s="8"/>
    </row>
    <row r="51" spans="2:12" ht="16" customHeight="1" x14ac:dyDescent="0.2">
      <c r="B51" s="8"/>
      <c r="C51" s="4"/>
      <c r="D51" s="50"/>
      <c r="E51" s="50"/>
      <c r="F51" s="50"/>
      <c r="G51" s="50"/>
      <c r="H51" s="50"/>
      <c r="I51" s="50"/>
      <c r="J51" s="50"/>
      <c r="K51" s="4"/>
      <c r="L51" s="8"/>
    </row>
    <row r="52" spans="2:12" ht="16" customHeight="1" x14ac:dyDescent="0.2">
      <c r="B52" s="8"/>
      <c r="C52" s="4"/>
      <c r="D52" s="50"/>
      <c r="E52" s="50"/>
      <c r="F52" s="50"/>
      <c r="G52" s="50"/>
      <c r="H52" s="50"/>
      <c r="I52" s="50"/>
      <c r="J52" s="50"/>
      <c r="K52" s="4"/>
      <c r="L52" s="8"/>
    </row>
    <row r="53" spans="2:12" ht="16" customHeight="1" x14ac:dyDescent="0.2">
      <c r="B53" s="8"/>
      <c r="C53" s="4"/>
      <c r="D53" s="50"/>
      <c r="E53" s="50"/>
      <c r="F53" s="50"/>
      <c r="G53" s="50"/>
      <c r="H53" s="50"/>
      <c r="I53" s="50"/>
      <c r="J53" s="50"/>
      <c r="K53" s="4"/>
      <c r="L53" s="8"/>
    </row>
    <row r="54" spans="2:12" ht="16" customHeight="1" x14ac:dyDescent="0.2">
      <c r="B54" s="8"/>
      <c r="C54" s="4"/>
      <c r="D54" s="50"/>
      <c r="E54" s="50"/>
      <c r="F54" s="50"/>
      <c r="G54" s="50"/>
      <c r="H54" s="50"/>
      <c r="I54" s="50"/>
      <c r="J54" s="50"/>
      <c r="K54" s="4"/>
      <c r="L54" s="8"/>
    </row>
    <row r="55" spans="2:12" ht="16" customHeight="1" x14ac:dyDescent="0.2">
      <c r="B55" s="8"/>
      <c r="C55" s="4"/>
      <c r="D55" s="50"/>
      <c r="E55" s="50"/>
      <c r="F55" s="50"/>
      <c r="G55" s="50"/>
      <c r="H55" s="50"/>
      <c r="I55" s="50"/>
      <c r="J55" s="50"/>
      <c r="K55" s="4"/>
      <c r="L55" s="8"/>
    </row>
    <row r="56" spans="2:12" ht="16" customHeight="1" x14ac:dyDescent="0.2">
      <c r="B56" s="8"/>
      <c r="C56" s="4"/>
      <c r="D56" s="4"/>
      <c r="E56" s="4"/>
      <c r="F56" s="4"/>
      <c r="G56" s="4"/>
      <c r="H56" s="4"/>
      <c r="I56" s="4"/>
      <c r="J56" s="4"/>
      <c r="K56" s="4"/>
      <c r="L56" s="8"/>
    </row>
    <row r="57" spans="2:12" x14ac:dyDescent="0.2">
      <c r="B57" s="8"/>
      <c r="C57" s="1"/>
      <c r="D57" s="1"/>
      <c r="E57" s="1"/>
      <c r="F57" s="1"/>
      <c r="G57" s="1"/>
      <c r="H57" s="1"/>
      <c r="I57" s="1"/>
      <c r="J57" s="1"/>
      <c r="K57" s="1"/>
      <c r="L57" s="8"/>
    </row>
    <row r="58" spans="2:12" ht="23" x14ac:dyDescent="0.2">
      <c r="B58" s="4"/>
      <c r="C58" s="4"/>
      <c r="D58" s="4"/>
      <c r="E58" s="4"/>
      <c r="F58" s="4"/>
      <c r="G58" s="4"/>
      <c r="H58" s="4"/>
      <c r="I58" s="4"/>
      <c r="J58" s="4"/>
      <c r="K58" s="4"/>
      <c r="L58" s="4"/>
    </row>
    <row r="59" spans="2:12" ht="23" x14ac:dyDescent="0.2">
      <c r="B59" s="4"/>
      <c r="C59" s="4"/>
      <c r="D59" s="4"/>
      <c r="E59" s="4"/>
      <c r="F59" s="4"/>
      <c r="G59" s="4"/>
      <c r="H59" s="4"/>
      <c r="I59" s="4"/>
      <c r="J59" s="4"/>
      <c r="K59" s="4"/>
      <c r="L59" s="4"/>
    </row>
    <row r="60" spans="2:12" ht="23" x14ac:dyDescent="0.2">
      <c r="B60" s="4"/>
      <c r="C60" s="4"/>
      <c r="D60" s="4"/>
      <c r="E60" s="4"/>
      <c r="F60" s="4"/>
      <c r="G60" s="4"/>
      <c r="H60" s="4"/>
      <c r="I60" s="4"/>
      <c r="J60" s="4"/>
      <c r="K60" s="4"/>
      <c r="L60" s="4"/>
    </row>
    <row r="61" spans="2:12" ht="23" x14ac:dyDescent="0.2">
      <c r="B61" s="4"/>
      <c r="C61" s="4"/>
      <c r="D61" s="4"/>
      <c r="E61" s="4"/>
      <c r="F61" s="4"/>
      <c r="G61" s="4"/>
      <c r="H61" s="4"/>
      <c r="I61" s="4"/>
      <c r="J61" s="4"/>
      <c r="K61" s="4"/>
      <c r="L61" s="4"/>
    </row>
    <row r="62" spans="2:12" ht="17" thickBot="1" x14ac:dyDescent="0.25">
      <c r="B62" s="9"/>
      <c r="C62" s="5"/>
      <c r="D62" s="5"/>
      <c r="E62" s="5"/>
      <c r="F62" s="5"/>
      <c r="G62" s="5"/>
      <c r="H62" s="5"/>
      <c r="I62" s="5"/>
      <c r="J62" s="5"/>
      <c r="K62" s="5"/>
      <c r="L62" s="9"/>
    </row>
    <row r="63" spans="2:12" ht="17" thickTop="1" x14ac:dyDescent="0.2"/>
    <row r="175" spans="2:12" x14ac:dyDescent="0.2">
      <c r="B175" s="6"/>
      <c r="L175" s="6"/>
    </row>
    <row r="176" spans="2:12" x14ac:dyDescent="0.2">
      <c r="B176" s="6"/>
      <c r="L176" s="6"/>
    </row>
    <row r="177" spans="2:12" x14ac:dyDescent="0.2">
      <c r="B177" s="6"/>
      <c r="L177" s="6"/>
    </row>
    <row r="178" spans="2:12" x14ac:dyDescent="0.2">
      <c r="B178" s="6"/>
      <c r="L178" s="6"/>
    </row>
    <row r="179" spans="2:12" x14ac:dyDescent="0.2">
      <c r="B179" s="6"/>
      <c r="L179" s="6"/>
    </row>
    <row r="180" spans="2:12" x14ac:dyDescent="0.2">
      <c r="B180" s="6"/>
      <c r="L180" s="6"/>
    </row>
    <row r="181" spans="2:12" x14ac:dyDescent="0.2">
      <c r="B181" s="6"/>
      <c r="L181" s="6"/>
    </row>
    <row r="182" spans="2:12" x14ac:dyDescent="0.2">
      <c r="B182" s="6"/>
      <c r="L182" s="6"/>
    </row>
    <row r="183" spans="2:12" x14ac:dyDescent="0.2">
      <c r="B183" s="6"/>
      <c r="L183" s="6"/>
    </row>
    <row r="184" spans="2:12" x14ac:dyDescent="0.2">
      <c r="B184" s="6"/>
      <c r="L184" s="6"/>
    </row>
    <row r="185" spans="2:12" x14ac:dyDescent="0.2">
      <c r="B185" s="6"/>
      <c r="L185" s="6"/>
    </row>
    <row r="186" spans="2:12" x14ac:dyDescent="0.2">
      <c r="B186" s="6"/>
      <c r="L186" s="6"/>
    </row>
    <row r="187" spans="2:12" x14ac:dyDescent="0.2">
      <c r="B187" s="6"/>
      <c r="L187" s="6"/>
    </row>
    <row r="188" spans="2:12" x14ac:dyDescent="0.2">
      <c r="B188" s="6"/>
      <c r="L188" s="6"/>
    </row>
    <row r="189" spans="2:12" x14ac:dyDescent="0.2">
      <c r="B189" s="6"/>
      <c r="L189" s="6"/>
    </row>
    <row r="190" spans="2:12" x14ac:dyDescent="0.2">
      <c r="B190" s="6"/>
      <c r="L190" s="6"/>
    </row>
    <row r="191" spans="2:12" x14ac:dyDescent="0.2">
      <c r="B191" s="6"/>
      <c r="L191" s="6"/>
    </row>
    <row r="192" spans="2:12" x14ac:dyDescent="0.2">
      <c r="B192" s="6"/>
      <c r="L192" s="6"/>
    </row>
    <row r="193" spans="2:12" x14ac:dyDescent="0.2">
      <c r="B193" s="6"/>
      <c r="L193" s="6"/>
    </row>
    <row r="194" spans="2:12" x14ac:dyDescent="0.2">
      <c r="B194" s="6"/>
      <c r="L194" s="6"/>
    </row>
    <row r="195" spans="2:12" x14ac:dyDescent="0.2">
      <c r="B195" s="6"/>
      <c r="L195" s="6"/>
    </row>
    <row r="196" spans="2:12" x14ac:dyDescent="0.2">
      <c r="B196" s="6"/>
      <c r="L196" s="6"/>
    </row>
    <row r="197" spans="2:12" x14ac:dyDescent="0.2">
      <c r="B197" s="6"/>
      <c r="L197" s="6"/>
    </row>
    <row r="198" spans="2:12" x14ac:dyDescent="0.2">
      <c r="B198" s="6"/>
      <c r="L198" s="6"/>
    </row>
    <row r="199" spans="2:12" x14ac:dyDescent="0.2">
      <c r="B199" s="6"/>
      <c r="L199" s="6"/>
    </row>
    <row r="200" spans="2:12" x14ac:dyDescent="0.2">
      <c r="B200" s="6"/>
      <c r="L200" s="6"/>
    </row>
    <row r="201" spans="2:12" x14ac:dyDescent="0.2">
      <c r="B201" s="6"/>
      <c r="L201" s="6"/>
    </row>
    <row r="202" spans="2:12" x14ac:dyDescent="0.2">
      <c r="B202" s="6"/>
      <c r="L202" s="6"/>
    </row>
    <row r="203" spans="2:12" x14ac:dyDescent="0.2">
      <c r="B203" s="6"/>
      <c r="L203" s="6"/>
    </row>
    <row r="204" spans="2:12" x14ac:dyDescent="0.2">
      <c r="B204" s="6"/>
      <c r="L204" s="6"/>
    </row>
    <row r="205" spans="2:12" x14ac:dyDescent="0.2">
      <c r="B205" s="6"/>
      <c r="L205" s="6"/>
    </row>
    <row r="206" spans="2:12" x14ac:dyDescent="0.2">
      <c r="B206" s="6"/>
      <c r="L206" s="6"/>
    </row>
    <row r="207" spans="2:12" x14ac:dyDescent="0.2">
      <c r="B207" s="6"/>
      <c r="L207" s="6"/>
    </row>
    <row r="208" spans="2:12" x14ac:dyDescent="0.2">
      <c r="B208" s="6"/>
      <c r="L208" s="6"/>
    </row>
    <row r="209" spans="2:12" x14ac:dyDescent="0.2">
      <c r="B209" s="6"/>
      <c r="L209" s="6"/>
    </row>
    <row r="210" spans="2:12" x14ac:dyDescent="0.2">
      <c r="B210" s="6"/>
      <c r="L210" s="6"/>
    </row>
    <row r="211" spans="2:12" x14ac:dyDescent="0.2">
      <c r="B211" s="6"/>
      <c r="L211" s="6"/>
    </row>
    <row r="212" spans="2:12" x14ac:dyDescent="0.2">
      <c r="B212" s="6"/>
      <c r="L212" s="6"/>
    </row>
    <row r="213" spans="2:12" x14ac:dyDescent="0.2">
      <c r="B213" s="6"/>
      <c r="L213" s="6"/>
    </row>
    <row r="214" spans="2:12" x14ac:dyDescent="0.2">
      <c r="B214" s="6"/>
      <c r="L214" s="6"/>
    </row>
    <row r="215" spans="2:12" x14ac:dyDescent="0.2">
      <c r="B215" s="6"/>
      <c r="L215" s="6"/>
    </row>
    <row r="216" spans="2:12" x14ac:dyDescent="0.2">
      <c r="B216" s="6"/>
      <c r="L216" s="6"/>
    </row>
    <row r="217" spans="2:12" x14ac:dyDescent="0.2">
      <c r="B217" s="6"/>
      <c r="L217" s="6"/>
    </row>
    <row r="218" spans="2:12" x14ac:dyDescent="0.2">
      <c r="B218" s="6"/>
      <c r="L218" s="6"/>
    </row>
    <row r="219" spans="2:12" x14ac:dyDescent="0.2">
      <c r="B219" s="6"/>
      <c r="L219" s="6"/>
    </row>
    <row r="220" spans="2:12" x14ac:dyDescent="0.2">
      <c r="B220" s="6"/>
      <c r="L220" s="6"/>
    </row>
    <row r="221" spans="2:12" x14ac:dyDescent="0.2">
      <c r="B221" s="6"/>
      <c r="L221" s="6"/>
    </row>
    <row r="222" spans="2:12" x14ac:dyDescent="0.2">
      <c r="B222" s="6"/>
      <c r="L222" s="6"/>
    </row>
    <row r="223" spans="2:12" x14ac:dyDescent="0.2">
      <c r="B223" s="6"/>
      <c r="L223" s="6"/>
    </row>
    <row r="224" spans="2:12" x14ac:dyDescent="0.2">
      <c r="B224" s="6"/>
      <c r="L224" s="6"/>
    </row>
    <row r="225" spans="2:12" x14ac:dyDescent="0.2">
      <c r="B225" s="6"/>
      <c r="L225" s="6"/>
    </row>
    <row r="226" spans="2:12" x14ac:dyDescent="0.2">
      <c r="B226" s="6"/>
      <c r="L226" s="6"/>
    </row>
    <row r="227" spans="2:12" x14ac:dyDescent="0.2">
      <c r="B227" s="6"/>
      <c r="L227" s="6"/>
    </row>
    <row r="228" spans="2:12" x14ac:dyDescent="0.2">
      <c r="B228" s="6"/>
      <c r="L228" s="6"/>
    </row>
    <row r="229" spans="2:12" x14ac:dyDescent="0.2">
      <c r="B229" s="6"/>
      <c r="L229" s="6"/>
    </row>
    <row r="230" spans="2:12" x14ac:dyDescent="0.2">
      <c r="B230" s="6"/>
      <c r="L230" s="6"/>
    </row>
    <row r="231" spans="2:12" x14ac:dyDescent="0.2">
      <c r="B231" s="6"/>
      <c r="L231" s="6"/>
    </row>
    <row r="232" spans="2:12" x14ac:dyDescent="0.2">
      <c r="B232" s="6"/>
      <c r="L232" s="6"/>
    </row>
    <row r="233" spans="2:12" x14ac:dyDescent="0.2">
      <c r="B233" s="6"/>
      <c r="L233" s="6"/>
    </row>
    <row r="234" spans="2:12" x14ac:dyDescent="0.2">
      <c r="B234" s="6"/>
      <c r="L234" s="6"/>
    </row>
    <row r="235" spans="2:12" x14ac:dyDescent="0.2">
      <c r="B235" s="6"/>
      <c r="L235" s="6"/>
    </row>
    <row r="236" spans="2:12" x14ac:dyDescent="0.2">
      <c r="B236" s="6"/>
      <c r="L236" s="6"/>
    </row>
    <row r="237" spans="2:12" x14ac:dyDescent="0.2">
      <c r="B237" s="6"/>
      <c r="L237" s="6"/>
    </row>
    <row r="238" spans="2:12" x14ac:dyDescent="0.2">
      <c r="B238" s="6"/>
      <c r="L238" s="6"/>
    </row>
    <row r="239" spans="2:12" x14ac:dyDescent="0.2">
      <c r="B239" s="6"/>
      <c r="L239" s="6"/>
    </row>
    <row r="240" spans="2:12" x14ac:dyDescent="0.2">
      <c r="B240" s="6"/>
      <c r="L240" s="6"/>
    </row>
    <row r="241" spans="2:12" x14ac:dyDescent="0.2">
      <c r="B241" s="6"/>
      <c r="L241" s="6"/>
    </row>
    <row r="242" spans="2:12" x14ac:dyDescent="0.2">
      <c r="B242" s="6"/>
      <c r="L242" s="6"/>
    </row>
    <row r="243" spans="2:12" x14ac:dyDescent="0.2">
      <c r="B243" s="6"/>
      <c r="L243" s="6"/>
    </row>
    <row r="244" spans="2:12" x14ac:dyDescent="0.2">
      <c r="B244" s="6"/>
      <c r="L244" s="6"/>
    </row>
    <row r="245" spans="2:12" x14ac:dyDescent="0.2">
      <c r="B245" s="6"/>
      <c r="L245" s="6"/>
    </row>
    <row r="246" spans="2:12" x14ac:dyDescent="0.2">
      <c r="B246" s="6"/>
      <c r="L246" s="6"/>
    </row>
    <row r="247" spans="2:12" x14ac:dyDescent="0.2">
      <c r="B247" s="6"/>
      <c r="L247" s="6"/>
    </row>
    <row r="248" spans="2:12" x14ac:dyDescent="0.2">
      <c r="B248" s="6"/>
      <c r="L248" s="6"/>
    </row>
    <row r="249" spans="2:12" x14ac:dyDescent="0.2">
      <c r="B249" s="6"/>
      <c r="L249" s="6"/>
    </row>
    <row r="250" spans="2:12" x14ac:dyDescent="0.2">
      <c r="B250" s="6"/>
      <c r="L250" s="6"/>
    </row>
    <row r="251" spans="2:12" x14ac:dyDescent="0.2">
      <c r="B251" s="6"/>
      <c r="L251" s="6"/>
    </row>
    <row r="252" spans="2:12" x14ac:dyDescent="0.2">
      <c r="B252" s="6"/>
      <c r="L252" s="6"/>
    </row>
    <row r="253" spans="2:12" x14ac:dyDescent="0.2">
      <c r="B253" s="6"/>
      <c r="L253" s="6"/>
    </row>
    <row r="254" spans="2:12" x14ac:dyDescent="0.2">
      <c r="B254" s="6"/>
      <c r="L254" s="6"/>
    </row>
    <row r="255" spans="2:12" x14ac:dyDescent="0.2">
      <c r="B255" s="6"/>
      <c r="L255" s="6"/>
    </row>
    <row r="256" spans="2:12" x14ac:dyDescent="0.2">
      <c r="B256" s="6"/>
      <c r="L256" s="6"/>
    </row>
    <row r="257" spans="2:12" x14ac:dyDescent="0.2">
      <c r="B257" s="6"/>
      <c r="L257" s="6"/>
    </row>
    <row r="258" spans="2:12" x14ac:dyDescent="0.2">
      <c r="B258" s="6"/>
      <c r="L258" s="6"/>
    </row>
    <row r="259" spans="2:12" x14ac:dyDescent="0.2">
      <c r="B259" s="6"/>
      <c r="L259" s="6"/>
    </row>
    <row r="260" spans="2:12" x14ac:dyDescent="0.2">
      <c r="B260" s="6"/>
      <c r="L260" s="6"/>
    </row>
    <row r="261" spans="2:12" x14ac:dyDescent="0.2">
      <c r="B261" s="6"/>
      <c r="L261" s="6"/>
    </row>
    <row r="262" spans="2:12" x14ac:dyDescent="0.2">
      <c r="B262" s="6"/>
      <c r="L262" s="6"/>
    </row>
    <row r="263" spans="2:12" x14ac:dyDescent="0.2">
      <c r="B263" s="6"/>
      <c r="L263" s="6"/>
    </row>
    <row r="264" spans="2:12" x14ac:dyDescent="0.2">
      <c r="B264" s="6"/>
      <c r="L264" s="6"/>
    </row>
    <row r="265" spans="2:12" x14ac:dyDescent="0.2">
      <c r="B265" s="6"/>
      <c r="L265" s="6"/>
    </row>
    <row r="266" spans="2:12" x14ac:dyDescent="0.2">
      <c r="B266" s="6"/>
      <c r="L266" s="6"/>
    </row>
    <row r="267" spans="2:12" x14ac:dyDescent="0.2">
      <c r="B267" s="6"/>
      <c r="L267" s="6"/>
    </row>
    <row r="268" spans="2:12" x14ac:dyDescent="0.2">
      <c r="B268" s="6"/>
      <c r="L268" s="6"/>
    </row>
    <row r="269" spans="2:12" x14ac:dyDescent="0.2">
      <c r="B269" s="6"/>
      <c r="L269" s="6"/>
    </row>
    <row r="270" spans="2:12" x14ac:dyDescent="0.2">
      <c r="B270" s="6"/>
      <c r="L270" s="6"/>
    </row>
    <row r="271" spans="2:12" x14ac:dyDescent="0.2">
      <c r="B271" s="6"/>
      <c r="L271" s="6"/>
    </row>
    <row r="272" spans="2:12" x14ac:dyDescent="0.2">
      <c r="B272" s="6"/>
      <c r="L272" s="6"/>
    </row>
    <row r="273" spans="2:12" x14ac:dyDescent="0.2">
      <c r="B273" s="6"/>
      <c r="L273" s="6"/>
    </row>
    <row r="274" spans="2:12" x14ac:dyDescent="0.2">
      <c r="B274" s="6"/>
      <c r="L274" s="6"/>
    </row>
    <row r="275" spans="2:12" x14ac:dyDescent="0.2">
      <c r="B275" s="6"/>
      <c r="L275" s="6"/>
    </row>
    <row r="276" spans="2:12" x14ac:dyDescent="0.2">
      <c r="B276" s="6"/>
      <c r="L276" s="6"/>
    </row>
    <row r="277" spans="2:12" x14ac:dyDescent="0.2">
      <c r="B277" s="6"/>
      <c r="L277" s="6"/>
    </row>
    <row r="278" spans="2:12" x14ac:dyDescent="0.2">
      <c r="B278" s="6"/>
      <c r="L278" s="6"/>
    </row>
    <row r="279" spans="2:12" x14ac:dyDescent="0.2">
      <c r="B279" s="6"/>
      <c r="L279" s="6"/>
    </row>
    <row r="280" spans="2:12" x14ac:dyDescent="0.2">
      <c r="B280" s="6"/>
      <c r="L280" s="6"/>
    </row>
    <row r="281" spans="2:12" x14ac:dyDescent="0.2">
      <c r="B281" s="6"/>
      <c r="L281" s="6"/>
    </row>
    <row r="282" spans="2:12" x14ac:dyDescent="0.2">
      <c r="B282" s="6"/>
      <c r="L282" s="6"/>
    </row>
    <row r="283" spans="2:12" x14ac:dyDescent="0.2">
      <c r="B283" s="6"/>
      <c r="L283" s="6"/>
    </row>
    <row r="284" spans="2:12" x14ac:dyDescent="0.2">
      <c r="B284" s="6"/>
      <c r="L284" s="6"/>
    </row>
    <row r="285" spans="2:12" x14ac:dyDescent="0.2">
      <c r="B285" s="6"/>
      <c r="L285" s="6"/>
    </row>
    <row r="286" spans="2:12" x14ac:dyDescent="0.2">
      <c r="B286" s="6"/>
      <c r="L286" s="6"/>
    </row>
    <row r="287" spans="2:12" x14ac:dyDescent="0.2">
      <c r="B287" s="6"/>
      <c r="L287" s="6"/>
    </row>
    <row r="288" spans="2:12" x14ac:dyDescent="0.2">
      <c r="B288" s="6"/>
      <c r="L288" s="6"/>
    </row>
    <row r="289" spans="2:12" x14ac:dyDescent="0.2">
      <c r="B289" s="6"/>
      <c r="L289" s="6"/>
    </row>
    <row r="290" spans="2:12" x14ac:dyDescent="0.2">
      <c r="B290" s="6"/>
      <c r="L290" s="6"/>
    </row>
    <row r="291" spans="2:12" x14ac:dyDescent="0.2">
      <c r="B291" s="6"/>
      <c r="L291" s="6"/>
    </row>
    <row r="292" spans="2:12" x14ac:dyDescent="0.2">
      <c r="B292" s="6"/>
      <c r="L292" s="6"/>
    </row>
    <row r="293" spans="2:12" x14ac:dyDescent="0.2">
      <c r="B293" s="6"/>
      <c r="L293" s="6"/>
    </row>
    <row r="294" spans="2:12" x14ac:dyDescent="0.2">
      <c r="B294" s="6"/>
      <c r="L294" s="6"/>
    </row>
    <row r="295" spans="2:12" x14ac:dyDescent="0.2">
      <c r="B295" s="6"/>
      <c r="L295" s="6"/>
    </row>
    <row r="296" spans="2:12" x14ac:dyDescent="0.2">
      <c r="B296" s="6"/>
      <c r="L296" s="6"/>
    </row>
    <row r="297" spans="2:12" x14ac:dyDescent="0.2">
      <c r="B297" s="6"/>
      <c r="L297" s="6"/>
    </row>
    <row r="298" spans="2:12" x14ac:dyDescent="0.2">
      <c r="B298" s="6"/>
      <c r="L298" s="6"/>
    </row>
    <row r="299" spans="2:12" x14ac:dyDescent="0.2">
      <c r="B299" s="6"/>
      <c r="L299" s="6"/>
    </row>
    <row r="300" spans="2:12" x14ac:dyDescent="0.2">
      <c r="B300" s="6"/>
      <c r="L300" s="6"/>
    </row>
    <row r="301" spans="2:12" x14ac:dyDescent="0.2">
      <c r="B301" s="6"/>
      <c r="L301" s="6"/>
    </row>
    <row r="302" spans="2:12" x14ac:dyDescent="0.2">
      <c r="B302" s="6"/>
      <c r="L302" s="6"/>
    </row>
    <row r="303" spans="2:12" x14ac:dyDescent="0.2">
      <c r="B303" s="6"/>
      <c r="L303" s="6"/>
    </row>
    <row r="304" spans="2:12" x14ac:dyDescent="0.2">
      <c r="B304" s="6"/>
      <c r="L304" s="6"/>
    </row>
    <row r="305" spans="2:12" x14ac:dyDescent="0.2">
      <c r="B305" s="6"/>
      <c r="L305" s="6"/>
    </row>
    <row r="306" spans="2:12" x14ac:dyDescent="0.2">
      <c r="B306" s="6"/>
      <c r="L306" s="6"/>
    </row>
    <row r="307" spans="2:12" x14ac:dyDescent="0.2">
      <c r="B307" s="6"/>
      <c r="L307" s="6"/>
    </row>
    <row r="308" spans="2:12" x14ac:dyDescent="0.2">
      <c r="B308" s="6"/>
      <c r="L308" s="6"/>
    </row>
    <row r="309" spans="2:12" x14ac:dyDescent="0.2">
      <c r="B309" s="6"/>
      <c r="L309" s="6"/>
    </row>
    <row r="310" spans="2:12" x14ac:dyDescent="0.2">
      <c r="B310" s="6"/>
      <c r="L310" s="6"/>
    </row>
    <row r="311" spans="2:12" x14ac:dyDescent="0.2">
      <c r="B311" s="6"/>
      <c r="L311" s="6"/>
    </row>
    <row r="312" spans="2:12" x14ac:dyDescent="0.2">
      <c r="B312" s="6"/>
      <c r="L312" s="6"/>
    </row>
    <row r="313" spans="2:12" x14ac:dyDescent="0.2">
      <c r="B313" s="6"/>
      <c r="L313" s="6"/>
    </row>
    <row r="314" spans="2:12" x14ac:dyDescent="0.2">
      <c r="B314" s="6"/>
      <c r="L314" s="6"/>
    </row>
    <row r="315" spans="2:12" x14ac:dyDescent="0.2">
      <c r="B315" s="6"/>
      <c r="L315" s="6"/>
    </row>
    <row r="316" spans="2:12" x14ac:dyDescent="0.2">
      <c r="B316" s="6"/>
      <c r="L316" s="6"/>
    </row>
    <row r="317" spans="2:12" x14ac:dyDescent="0.2">
      <c r="B317" s="6"/>
      <c r="L317" s="6"/>
    </row>
    <row r="318" spans="2:12" x14ac:dyDescent="0.2">
      <c r="B318" s="6"/>
      <c r="L318" s="6"/>
    </row>
    <row r="319" spans="2:12" x14ac:dyDescent="0.2">
      <c r="B319" s="6"/>
      <c r="L319" s="6"/>
    </row>
    <row r="320" spans="2:12" x14ac:dyDescent="0.2">
      <c r="B320" s="6"/>
      <c r="L320" s="6"/>
    </row>
    <row r="321" spans="2:12" x14ac:dyDescent="0.2">
      <c r="B321" s="6"/>
      <c r="L321" s="6"/>
    </row>
    <row r="322" spans="2:12" x14ac:dyDescent="0.2">
      <c r="B322" s="6"/>
      <c r="L322" s="6"/>
    </row>
    <row r="323" spans="2:12" x14ac:dyDescent="0.2">
      <c r="B323" s="6"/>
      <c r="L323" s="6"/>
    </row>
    <row r="324" spans="2:12" x14ac:dyDescent="0.2">
      <c r="B324" s="6"/>
      <c r="L324" s="6"/>
    </row>
    <row r="325" spans="2:12" x14ac:dyDescent="0.2">
      <c r="B325" s="6"/>
      <c r="L325" s="6"/>
    </row>
    <row r="326" spans="2:12" x14ac:dyDescent="0.2">
      <c r="B326" s="6"/>
      <c r="L326" s="6"/>
    </row>
    <row r="327" spans="2:12" x14ac:dyDescent="0.2">
      <c r="B327" s="6"/>
      <c r="L327" s="6"/>
    </row>
    <row r="328" spans="2:12" x14ac:dyDescent="0.2">
      <c r="B328" s="6"/>
      <c r="L328" s="6"/>
    </row>
    <row r="329" spans="2:12" x14ac:dyDescent="0.2">
      <c r="B329" s="6"/>
      <c r="L329" s="6"/>
    </row>
    <row r="330" spans="2:12" x14ac:dyDescent="0.2">
      <c r="B330" s="6"/>
      <c r="L330" s="6"/>
    </row>
    <row r="331" spans="2:12" x14ac:dyDescent="0.2">
      <c r="B331" s="6"/>
      <c r="L331" s="6"/>
    </row>
    <row r="332" spans="2:12" x14ac:dyDescent="0.2">
      <c r="B332" s="6"/>
      <c r="L332" s="6"/>
    </row>
    <row r="333" spans="2:12" x14ac:dyDescent="0.2">
      <c r="B333" s="6"/>
      <c r="L333" s="6"/>
    </row>
    <row r="334" spans="2:12" x14ac:dyDescent="0.2">
      <c r="B334" s="6"/>
      <c r="L334" s="6"/>
    </row>
    <row r="335" spans="2:12" x14ac:dyDescent="0.2">
      <c r="B335" s="6"/>
      <c r="L335" s="6"/>
    </row>
    <row r="336" spans="2:12" x14ac:dyDescent="0.2">
      <c r="B336" s="6"/>
      <c r="L336" s="6"/>
    </row>
    <row r="337" spans="2:12" x14ac:dyDescent="0.2">
      <c r="B337" s="6"/>
      <c r="L337" s="6"/>
    </row>
    <row r="338" spans="2:12" x14ac:dyDescent="0.2">
      <c r="B338" s="6"/>
      <c r="L338" s="6"/>
    </row>
    <row r="339" spans="2:12" x14ac:dyDescent="0.2">
      <c r="B339" s="6"/>
      <c r="L339" s="6"/>
    </row>
    <row r="340" spans="2:12" x14ac:dyDescent="0.2">
      <c r="B340" s="6"/>
      <c r="L340" s="6"/>
    </row>
    <row r="341" spans="2:12" x14ac:dyDescent="0.2">
      <c r="B341" s="6"/>
      <c r="L341" s="6"/>
    </row>
    <row r="342" spans="2:12" x14ac:dyDescent="0.2">
      <c r="B342" s="6"/>
      <c r="L342" s="6"/>
    </row>
    <row r="343" spans="2:12" x14ac:dyDescent="0.2">
      <c r="B343" s="6"/>
      <c r="L343" s="6"/>
    </row>
    <row r="344" spans="2:12" x14ac:dyDescent="0.2">
      <c r="B344" s="6"/>
      <c r="L344" s="6"/>
    </row>
    <row r="345" spans="2:12" x14ac:dyDescent="0.2">
      <c r="B345" s="6"/>
      <c r="L345" s="6"/>
    </row>
    <row r="346" spans="2:12" x14ac:dyDescent="0.2">
      <c r="B346" s="6"/>
      <c r="L346" s="6"/>
    </row>
    <row r="347" spans="2:12" x14ac:dyDescent="0.2">
      <c r="B347" s="6"/>
      <c r="L347" s="6"/>
    </row>
    <row r="348" spans="2:12" x14ac:dyDescent="0.2">
      <c r="B348" s="6"/>
      <c r="L348" s="6"/>
    </row>
    <row r="349" spans="2:12" x14ac:dyDescent="0.2">
      <c r="B349" s="6"/>
      <c r="L349" s="6"/>
    </row>
    <row r="350" spans="2:12" x14ac:dyDescent="0.2">
      <c r="B350" s="6"/>
      <c r="L350" s="6"/>
    </row>
    <row r="351" spans="2:12" x14ac:dyDescent="0.2">
      <c r="B351" s="6"/>
      <c r="L351" s="6"/>
    </row>
    <row r="352" spans="2:12" x14ac:dyDescent="0.2">
      <c r="B352" s="6"/>
      <c r="L352" s="6"/>
    </row>
    <row r="353" spans="2:12" x14ac:dyDescent="0.2">
      <c r="B353" s="6"/>
      <c r="L353" s="6"/>
    </row>
    <row r="354" spans="2:12" x14ac:dyDescent="0.2">
      <c r="B354" s="6"/>
      <c r="L354" s="6"/>
    </row>
    <row r="355" spans="2:12" x14ac:dyDescent="0.2">
      <c r="B355" s="6"/>
      <c r="L355" s="6"/>
    </row>
    <row r="356" spans="2:12" x14ac:dyDescent="0.2">
      <c r="B356" s="6"/>
      <c r="L356" s="6"/>
    </row>
    <row r="357" spans="2:12" x14ac:dyDescent="0.2">
      <c r="B357" s="6"/>
      <c r="L357" s="6"/>
    </row>
    <row r="358" spans="2:12" x14ac:dyDescent="0.2">
      <c r="B358" s="6"/>
      <c r="L358" s="6"/>
    </row>
    <row r="359" spans="2:12" x14ac:dyDescent="0.2">
      <c r="B359" s="6"/>
      <c r="L359" s="6"/>
    </row>
    <row r="360" spans="2:12" x14ac:dyDescent="0.2">
      <c r="B360" s="6"/>
      <c r="L360" s="6"/>
    </row>
    <row r="361" spans="2:12" x14ac:dyDescent="0.2">
      <c r="B361" s="6"/>
      <c r="L361" s="6"/>
    </row>
    <row r="362" spans="2:12" x14ac:dyDescent="0.2">
      <c r="B362" s="6"/>
      <c r="L362" s="6"/>
    </row>
    <row r="363" spans="2:12" x14ac:dyDescent="0.2">
      <c r="B363" s="6"/>
      <c r="L363" s="6"/>
    </row>
    <row r="364" spans="2:12" x14ac:dyDescent="0.2">
      <c r="B364" s="6"/>
      <c r="L364" s="6"/>
    </row>
    <row r="365" spans="2:12" x14ac:dyDescent="0.2">
      <c r="B365" s="6"/>
      <c r="L365" s="6"/>
    </row>
    <row r="366" spans="2:12" x14ac:dyDescent="0.2">
      <c r="B366" s="6"/>
      <c r="L366" s="6"/>
    </row>
    <row r="367" spans="2:12" x14ac:dyDescent="0.2">
      <c r="B367" s="6"/>
      <c r="L367" s="6"/>
    </row>
    <row r="368" spans="2:12" x14ac:dyDescent="0.2">
      <c r="B368" s="6"/>
      <c r="L368" s="6"/>
    </row>
    <row r="369" spans="2:12" x14ac:dyDescent="0.2">
      <c r="B369" s="6"/>
      <c r="L369" s="6"/>
    </row>
    <row r="370" spans="2:12" x14ac:dyDescent="0.2">
      <c r="B370" s="6"/>
      <c r="L370" s="6"/>
    </row>
    <row r="371" spans="2:12" x14ac:dyDescent="0.2">
      <c r="B371" s="6"/>
      <c r="L371" s="6"/>
    </row>
    <row r="372" spans="2:12" x14ac:dyDescent="0.2">
      <c r="B372" s="6"/>
      <c r="L372" s="6"/>
    </row>
    <row r="373" spans="2:12" x14ac:dyDescent="0.2">
      <c r="B373" s="6"/>
      <c r="L373" s="6"/>
    </row>
    <row r="374" spans="2:12" x14ac:dyDescent="0.2">
      <c r="B374" s="6"/>
      <c r="L374" s="6"/>
    </row>
    <row r="375" spans="2:12" x14ac:dyDescent="0.2">
      <c r="B375" s="6"/>
      <c r="L375" s="6"/>
    </row>
    <row r="376" spans="2:12" x14ac:dyDescent="0.2">
      <c r="B376" s="6"/>
      <c r="L376" s="6"/>
    </row>
    <row r="377" spans="2:12" x14ac:dyDescent="0.2">
      <c r="B377" s="6"/>
      <c r="L377" s="6"/>
    </row>
    <row r="378" spans="2:12" x14ac:dyDescent="0.2">
      <c r="B378" s="6"/>
      <c r="L378" s="6"/>
    </row>
    <row r="379" spans="2:12" x14ac:dyDescent="0.2">
      <c r="B379" s="6"/>
      <c r="L379" s="6"/>
    </row>
    <row r="380" spans="2:12" x14ac:dyDescent="0.2">
      <c r="B380" s="6"/>
      <c r="L380" s="6"/>
    </row>
    <row r="381" spans="2:12" x14ac:dyDescent="0.2">
      <c r="B381" s="6"/>
      <c r="L381" s="6"/>
    </row>
    <row r="382" spans="2:12" x14ac:dyDescent="0.2">
      <c r="B382" s="6"/>
      <c r="L382" s="6"/>
    </row>
    <row r="383" spans="2:12" x14ac:dyDescent="0.2">
      <c r="B383" s="6"/>
      <c r="L383" s="6"/>
    </row>
    <row r="384" spans="2:12" x14ac:dyDescent="0.2">
      <c r="B384" s="6"/>
      <c r="L384" s="6"/>
    </row>
    <row r="385" spans="2:12" x14ac:dyDescent="0.2">
      <c r="B385" s="6"/>
      <c r="L385" s="6"/>
    </row>
    <row r="386" spans="2:12" x14ac:dyDescent="0.2">
      <c r="B386" s="6"/>
      <c r="L386" s="6"/>
    </row>
    <row r="387" spans="2:12" x14ac:dyDescent="0.2">
      <c r="B387" s="6"/>
      <c r="L387" s="6"/>
    </row>
    <row r="388" spans="2:12" x14ac:dyDescent="0.2">
      <c r="B388" s="6"/>
      <c r="L388" s="6"/>
    </row>
    <row r="389" spans="2:12" x14ac:dyDescent="0.2">
      <c r="B389" s="6"/>
      <c r="L389" s="6"/>
    </row>
    <row r="390" spans="2:12" x14ac:dyDescent="0.2">
      <c r="B390" s="6"/>
      <c r="L390" s="6"/>
    </row>
    <row r="391" spans="2:12" x14ac:dyDescent="0.2">
      <c r="B391" s="6"/>
      <c r="L391" s="6"/>
    </row>
    <row r="392" spans="2:12" x14ac:dyDescent="0.2">
      <c r="B392" s="6"/>
      <c r="L392" s="6"/>
    </row>
    <row r="393" spans="2:12" x14ac:dyDescent="0.2">
      <c r="B393" s="6"/>
      <c r="L393" s="6"/>
    </row>
    <row r="394" spans="2:12" x14ac:dyDescent="0.2">
      <c r="B394" s="6"/>
      <c r="L394" s="6"/>
    </row>
    <row r="395" spans="2:12" x14ac:dyDescent="0.2">
      <c r="B395" s="6"/>
      <c r="L395" s="6"/>
    </row>
    <row r="396" spans="2:12" x14ac:dyDescent="0.2">
      <c r="B396" s="6"/>
      <c r="L396" s="6"/>
    </row>
    <row r="397" spans="2:12" x14ac:dyDescent="0.2">
      <c r="B397" s="6"/>
      <c r="L397" s="6"/>
    </row>
    <row r="398" spans="2:12" x14ac:dyDescent="0.2">
      <c r="B398" s="6"/>
      <c r="L398" s="6"/>
    </row>
    <row r="399" spans="2:12" x14ac:dyDescent="0.2">
      <c r="B399" s="6"/>
      <c r="L399" s="6"/>
    </row>
    <row r="400" spans="2:12" x14ac:dyDescent="0.2">
      <c r="B400" s="6"/>
      <c r="L400" s="6"/>
    </row>
    <row r="401" spans="2:12" x14ac:dyDescent="0.2">
      <c r="B401" s="6"/>
      <c r="L401" s="6"/>
    </row>
    <row r="402" spans="2:12" x14ac:dyDescent="0.2">
      <c r="B402" s="6"/>
      <c r="L402" s="6"/>
    </row>
    <row r="403" spans="2:12" x14ac:dyDescent="0.2">
      <c r="B403" s="6"/>
      <c r="L403" s="6"/>
    </row>
    <row r="404" spans="2:12" x14ac:dyDescent="0.2">
      <c r="B404" s="6"/>
      <c r="L404" s="6"/>
    </row>
    <row r="405" spans="2:12" x14ac:dyDescent="0.2">
      <c r="B405" s="6"/>
      <c r="L405" s="6"/>
    </row>
    <row r="406" spans="2:12" x14ac:dyDescent="0.2">
      <c r="B406" s="6"/>
      <c r="L406" s="6"/>
    </row>
    <row r="407" spans="2:12" x14ac:dyDescent="0.2">
      <c r="B407" s="6"/>
      <c r="L407" s="6"/>
    </row>
    <row r="408" spans="2:12" x14ac:dyDescent="0.2">
      <c r="B408" s="6"/>
      <c r="L408" s="6"/>
    </row>
    <row r="409" spans="2:12" x14ac:dyDescent="0.2">
      <c r="B409" s="6"/>
      <c r="L409" s="6"/>
    </row>
    <row r="410" spans="2:12" x14ac:dyDescent="0.2">
      <c r="B410" s="6"/>
      <c r="L410" s="6"/>
    </row>
    <row r="411" spans="2:12" x14ac:dyDescent="0.2">
      <c r="B411" s="6"/>
      <c r="L411" s="6"/>
    </row>
    <row r="412" spans="2:12" x14ac:dyDescent="0.2">
      <c r="B412" s="6"/>
      <c r="L412" s="6"/>
    </row>
    <row r="413" spans="2:12" x14ac:dyDescent="0.2">
      <c r="B413" s="6"/>
      <c r="L413" s="6"/>
    </row>
    <row r="414" spans="2:12" x14ac:dyDescent="0.2">
      <c r="B414" s="6"/>
      <c r="L414" s="6"/>
    </row>
    <row r="415" spans="2:12" x14ac:dyDescent="0.2">
      <c r="B415" s="6"/>
      <c r="L415" s="6"/>
    </row>
    <row r="416" spans="2:12" x14ac:dyDescent="0.2">
      <c r="B416" s="6"/>
      <c r="L416" s="6"/>
    </row>
    <row r="417" spans="2:12" x14ac:dyDescent="0.2">
      <c r="B417" s="6"/>
      <c r="L417" s="6"/>
    </row>
    <row r="418" spans="2:12" x14ac:dyDescent="0.2">
      <c r="B418" s="6"/>
      <c r="L418" s="6"/>
    </row>
    <row r="419" spans="2:12" x14ac:dyDescent="0.2">
      <c r="B419" s="6"/>
      <c r="L419" s="6"/>
    </row>
    <row r="420" spans="2:12" x14ac:dyDescent="0.2">
      <c r="B420" s="6"/>
      <c r="L420" s="6"/>
    </row>
    <row r="421" spans="2:12" x14ac:dyDescent="0.2">
      <c r="B421" s="6"/>
      <c r="L421" s="6"/>
    </row>
    <row r="422" spans="2:12" x14ac:dyDescent="0.2">
      <c r="B422" s="6"/>
      <c r="L422" s="6"/>
    </row>
    <row r="423" spans="2:12" x14ac:dyDescent="0.2">
      <c r="B423" s="6"/>
      <c r="L423" s="6"/>
    </row>
    <row r="424" spans="2:12" x14ac:dyDescent="0.2">
      <c r="B424" s="6"/>
      <c r="L424" s="6"/>
    </row>
    <row r="425" spans="2:12" x14ac:dyDescent="0.2">
      <c r="B425" s="6"/>
      <c r="L425" s="6"/>
    </row>
    <row r="426" spans="2:12" x14ac:dyDescent="0.2">
      <c r="B426" s="6"/>
      <c r="L426" s="6"/>
    </row>
    <row r="427" spans="2:12" x14ac:dyDescent="0.2">
      <c r="B427" s="6"/>
      <c r="L427" s="6"/>
    </row>
    <row r="428" spans="2:12" x14ac:dyDescent="0.2">
      <c r="B428" s="6"/>
      <c r="L428" s="6"/>
    </row>
    <row r="429" spans="2:12" x14ac:dyDescent="0.2">
      <c r="B429" s="6"/>
      <c r="L429" s="6"/>
    </row>
    <row r="430" spans="2:12" x14ac:dyDescent="0.2">
      <c r="B430" s="6"/>
      <c r="L430" s="6"/>
    </row>
    <row r="431" spans="2:12" x14ac:dyDescent="0.2">
      <c r="B431" s="6"/>
      <c r="L431" s="6"/>
    </row>
    <row r="432" spans="2:12" x14ac:dyDescent="0.2">
      <c r="B432" s="6"/>
      <c r="L432" s="6"/>
    </row>
    <row r="433" spans="2:12" x14ac:dyDescent="0.2">
      <c r="B433" s="6"/>
      <c r="L433" s="6"/>
    </row>
    <row r="434" spans="2:12" x14ac:dyDescent="0.2">
      <c r="B434" s="6"/>
      <c r="L434" s="6"/>
    </row>
    <row r="435" spans="2:12" x14ac:dyDescent="0.2">
      <c r="B435" s="6"/>
      <c r="L435" s="6"/>
    </row>
    <row r="436" spans="2:12" x14ac:dyDescent="0.2">
      <c r="B436" s="6"/>
      <c r="L436" s="6"/>
    </row>
    <row r="437" spans="2:12" x14ac:dyDescent="0.2">
      <c r="B437" s="6"/>
      <c r="L437" s="6"/>
    </row>
    <row r="438" spans="2:12" x14ac:dyDescent="0.2">
      <c r="B438" s="6"/>
      <c r="L438" s="6"/>
    </row>
    <row r="439" spans="2:12" x14ac:dyDescent="0.2">
      <c r="B439" s="6"/>
      <c r="L439" s="6"/>
    </row>
    <row r="440" spans="2:12" x14ac:dyDescent="0.2">
      <c r="B440" s="6"/>
      <c r="L440" s="6"/>
    </row>
    <row r="441" spans="2:12" x14ac:dyDescent="0.2">
      <c r="B441" s="6"/>
      <c r="L441" s="6"/>
    </row>
    <row r="442" spans="2:12" x14ac:dyDescent="0.2">
      <c r="B442" s="6"/>
      <c r="L442" s="6"/>
    </row>
    <row r="443" spans="2:12" x14ac:dyDescent="0.2">
      <c r="B443" s="6"/>
      <c r="L443" s="6"/>
    </row>
    <row r="444" spans="2:12" x14ac:dyDescent="0.2">
      <c r="B444" s="6"/>
      <c r="L444" s="6"/>
    </row>
    <row r="445" spans="2:12" x14ac:dyDescent="0.2">
      <c r="B445" s="6"/>
      <c r="L445" s="6"/>
    </row>
    <row r="446" spans="2:12" x14ac:dyDescent="0.2">
      <c r="B446" s="6"/>
      <c r="L446" s="6"/>
    </row>
    <row r="447" spans="2:12" x14ac:dyDescent="0.2">
      <c r="B447" s="6"/>
      <c r="L447" s="6"/>
    </row>
    <row r="448" spans="2:12" x14ac:dyDescent="0.2">
      <c r="B448" s="6"/>
      <c r="L448" s="6"/>
    </row>
    <row r="449" spans="2:12" x14ac:dyDescent="0.2">
      <c r="B449" s="6"/>
      <c r="L449" s="6"/>
    </row>
    <row r="450" spans="2:12" x14ac:dyDescent="0.2">
      <c r="B450" s="6"/>
      <c r="L450" s="6"/>
    </row>
    <row r="451" spans="2:12" x14ac:dyDescent="0.2">
      <c r="B451" s="6"/>
      <c r="L451" s="6"/>
    </row>
    <row r="452" spans="2:12" x14ac:dyDescent="0.2">
      <c r="B452" s="6"/>
      <c r="L452" s="6"/>
    </row>
    <row r="453" spans="2:12" x14ac:dyDescent="0.2">
      <c r="B453" s="6"/>
      <c r="L453" s="6"/>
    </row>
    <row r="454" spans="2:12" x14ac:dyDescent="0.2">
      <c r="B454" s="6"/>
      <c r="L454" s="6"/>
    </row>
    <row r="455" spans="2:12" x14ac:dyDescent="0.2">
      <c r="B455" s="6"/>
      <c r="L455" s="6"/>
    </row>
    <row r="456" spans="2:12" x14ac:dyDescent="0.2">
      <c r="B456" s="6"/>
      <c r="L456" s="6"/>
    </row>
    <row r="457" spans="2:12" x14ac:dyDescent="0.2">
      <c r="B457" s="6"/>
      <c r="L457" s="6"/>
    </row>
    <row r="458" spans="2:12" x14ac:dyDescent="0.2">
      <c r="B458" s="6"/>
      <c r="L458" s="6"/>
    </row>
    <row r="459" spans="2:12" x14ac:dyDescent="0.2">
      <c r="B459" s="6"/>
      <c r="L459" s="6"/>
    </row>
    <row r="460" spans="2:12" x14ac:dyDescent="0.2">
      <c r="B460" s="6"/>
      <c r="L460" s="6"/>
    </row>
    <row r="461" spans="2:12" x14ac:dyDescent="0.2">
      <c r="B461" s="6"/>
      <c r="L461" s="6"/>
    </row>
    <row r="462" spans="2:12" x14ac:dyDescent="0.2">
      <c r="B462" s="6"/>
      <c r="L462" s="6"/>
    </row>
    <row r="463" spans="2:12" x14ac:dyDescent="0.2">
      <c r="B463" s="6"/>
      <c r="L463" s="6"/>
    </row>
    <row r="464" spans="2:12" x14ac:dyDescent="0.2">
      <c r="B464" s="6"/>
      <c r="L464" s="6"/>
    </row>
    <row r="465" spans="2:12" x14ac:dyDescent="0.2">
      <c r="B465" s="6"/>
      <c r="L465" s="6"/>
    </row>
    <row r="466" spans="2:12" x14ac:dyDescent="0.2">
      <c r="B466" s="6"/>
      <c r="L466" s="6"/>
    </row>
    <row r="467" spans="2:12" x14ac:dyDescent="0.2">
      <c r="B467" s="6"/>
      <c r="L467" s="6"/>
    </row>
    <row r="468" spans="2:12" x14ac:dyDescent="0.2">
      <c r="B468" s="6"/>
      <c r="L468" s="6"/>
    </row>
    <row r="469" spans="2:12" x14ac:dyDescent="0.2">
      <c r="B469" s="6"/>
      <c r="L469" s="6"/>
    </row>
    <row r="470" spans="2:12" x14ac:dyDescent="0.2">
      <c r="B470" s="6"/>
      <c r="L470" s="6"/>
    </row>
    <row r="471" spans="2:12" x14ac:dyDescent="0.2">
      <c r="B471" s="6"/>
      <c r="L471" s="6"/>
    </row>
    <row r="472" spans="2:12" x14ac:dyDescent="0.2">
      <c r="B472" s="6"/>
      <c r="L472" s="6"/>
    </row>
    <row r="473" spans="2:12" x14ac:dyDescent="0.2">
      <c r="B473" s="6"/>
      <c r="L473" s="6"/>
    </row>
    <row r="474" spans="2:12" x14ac:dyDescent="0.2">
      <c r="B474" s="6"/>
      <c r="L474" s="6"/>
    </row>
    <row r="475" spans="2:12" x14ac:dyDescent="0.2">
      <c r="B475" s="6"/>
      <c r="L475" s="6"/>
    </row>
    <row r="476" spans="2:12" x14ac:dyDescent="0.2">
      <c r="B476" s="6"/>
      <c r="L476" s="6"/>
    </row>
    <row r="477" spans="2:12" x14ac:dyDescent="0.2">
      <c r="B477" s="6"/>
      <c r="L477" s="6"/>
    </row>
    <row r="478" spans="2:12" x14ac:dyDescent="0.2">
      <c r="B478" s="6"/>
      <c r="L478" s="6"/>
    </row>
    <row r="479" spans="2:12" x14ac:dyDescent="0.2">
      <c r="B479" s="6"/>
      <c r="L479" s="6"/>
    </row>
    <row r="480" spans="2:12" x14ac:dyDescent="0.2">
      <c r="B480" s="6"/>
      <c r="L480" s="6"/>
    </row>
    <row r="481" spans="2:12" x14ac:dyDescent="0.2">
      <c r="B481" s="6"/>
      <c r="L481" s="6"/>
    </row>
    <row r="482" spans="2:12" x14ac:dyDescent="0.2">
      <c r="B482" s="6"/>
      <c r="L482" s="6"/>
    </row>
    <row r="483" spans="2:12" x14ac:dyDescent="0.2">
      <c r="B483" s="6"/>
      <c r="L483" s="6"/>
    </row>
    <row r="484" spans="2:12" x14ac:dyDescent="0.2">
      <c r="B484" s="6"/>
      <c r="L484" s="6"/>
    </row>
    <row r="485" spans="2:12" x14ac:dyDescent="0.2">
      <c r="B485" s="6"/>
      <c r="L485" s="6"/>
    </row>
    <row r="486" spans="2:12" x14ac:dyDescent="0.2">
      <c r="B486" s="6"/>
      <c r="L486" s="6"/>
    </row>
    <row r="487" spans="2:12" x14ac:dyDescent="0.2">
      <c r="B487" s="6"/>
      <c r="L487" s="6"/>
    </row>
    <row r="488" spans="2:12" x14ac:dyDescent="0.2">
      <c r="B488" s="6"/>
      <c r="L488" s="6"/>
    </row>
    <row r="489" spans="2:12" x14ac:dyDescent="0.2">
      <c r="B489" s="6"/>
      <c r="L489" s="6"/>
    </row>
    <row r="490" spans="2:12" x14ac:dyDescent="0.2">
      <c r="B490" s="6"/>
      <c r="L490" s="6"/>
    </row>
    <row r="491" spans="2:12" x14ac:dyDescent="0.2">
      <c r="B491" s="6"/>
      <c r="L491" s="6"/>
    </row>
    <row r="492" spans="2:12" x14ac:dyDescent="0.2">
      <c r="B492" s="6"/>
      <c r="L492" s="6"/>
    </row>
    <row r="493" spans="2:12" x14ac:dyDescent="0.2">
      <c r="B493" s="6"/>
      <c r="L493" s="6"/>
    </row>
    <row r="494" spans="2:12" x14ac:dyDescent="0.2">
      <c r="B494" s="6"/>
      <c r="L494" s="6"/>
    </row>
    <row r="495" spans="2:12" x14ac:dyDescent="0.2">
      <c r="B495" s="6"/>
      <c r="L495" s="6"/>
    </row>
    <row r="496" spans="2:12" x14ac:dyDescent="0.2">
      <c r="B496" s="6"/>
      <c r="L496" s="6"/>
    </row>
    <row r="497" spans="2:12" x14ac:dyDescent="0.2">
      <c r="B497" s="6"/>
      <c r="L497" s="6"/>
    </row>
    <row r="498" spans="2:12" x14ac:dyDescent="0.2">
      <c r="B498" s="6"/>
      <c r="L498" s="6"/>
    </row>
    <row r="499" spans="2:12" x14ac:dyDescent="0.2">
      <c r="B499" s="6"/>
      <c r="L499" s="6"/>
    </row>
    <row r="500" spans="2:12" x14ac:dyDescent="0.2">
      <c r="B500" s="6"/>
      <c r="L500" s="6"/>
    </row>
    <row r="501" spans="2:12" x14ac:dyDescent="0.2">
      <c r="B501" s="6"/>
      <c r="L501" s="6"/>
    </row>
    <row r="502" spans="2:12" x14ac:dyDescent="0.2">
      <c r="B502" s="6"/>
      <c r="L502" s="6"/>
    </row>
    <row r="503" spans="2:12" x14ac:dyDescent="0.2">
      <c r="B503" s="6"/>
      <c r="L503" s="6"/>
    </row>
    <row r="504" spans="2:12" x14ac:dyDescent="0.2">
      <c r="B504" s="6"/>
      <c r="L504" s="6"/>
    </row>
    <row r="505" spans="2:12" x14ac:dyDescent="0.2">
      <c r="B505" s="6"/>
      <c r="L505" s="6"/>
    </row>
    <row r="506" spans="2:12" x14ac:dyDescent="0.2">
      <c r="B506" s="6"/>
      <c r="L506" s="6"/>
    </row>
    <row r="507" spans="2:12" x14ac:dyDescent="0.2">
      <c r="B507" s="6"/>
      <c r="L507" s="6"/>
    </row>
    <row r="508" spans="2:12" x14ac:dyDescent="0.2">
      <c r="B508" s="6"/>
      <c r="L508" s="6"/>
    </row>
    <row r="509" spans="2:12" x14ac:dyDescent="0.2">
      <c r="B509" s="6"/>
      <c r="L509" s="6"/>
    </row>
    <row r="510" spans="2:12" x14ac:dyDescent="0.2">
      <c r="B510" s="6"/>
      <c r="L510" s="6"/>
    </row>
    <row r="511" spans="2:12" x14ac:dyDescent="0.2">
      <c r="B511" s="6"/>
      <c r="L511" s="6"/>
    </row>
    <row r="512" spans="2:12" x14ac:dyDescent="0.2">
      <c r="B512" s="6"/>
      <c r="L512" s="6"/>
    </row>
    <row r="513" spans="2:12" x14ac:dyDescent="0.2">
      <c r="B513" s="6"/>
      <c r="L513" s="6"/>
    </row>
    <row r="514" spans="2:12" x14ac:dyDescent="0.2">
      <c r="B514" s="6"/>
      <c r="L514" s="6"/>
    </row>
    <row r="515" spans="2:12" x14ac:dyDescent="0.2">
      <c r="B515" s="6"/>
      <c r="L515" s="6"/>
    </row>
    <row r="516" spans="2:12" x14ac:dyDescent="0.2">
      <c r="B516" s="6"/>
      <c r="L516" s="6"/>
    </row>
    <row r="517" spans="2:12" x14ac:dyDescent="0.2">
      <c r="B517" s="6"/>
      <c r="L517" s="6"/>
    </row>
    <row r="518" spans="2:12" x14ac:dyDescent="0.2">
      <c r="B518" s="6"/>
      <c r="L518" s="6"/>
    </row>
    <row r="519" spans="2:12" x14ac:dyDescent="0.2">
      <c r="B519" s="6"/>
      <c r="L519" s="6"/>
    </row>
    <row r="520" spans="2:12" x14ac:dyDescent="0.2">
      <c r="B520" s="6"/>
      <c r="L520" s="6"/>
    </row>
    <row r="521" spans="2:12" x14ac:dyDescent="0.2">
      <c r="B521" s="6"/>
      <c r="L521" s="6"/>
    </row>
    <row r="522" spans="2:12" x14ac:dyDescent="0.2">
      <c r="B522" s="6"/>
      <c r="L522" s="6"/>
    </row>
    <row r="523" spans="2:12" x14ac:dyDescent="0.2">
      <c r="B523" s="6"/>
      <c r="L523" s="6"/>
    </row>
    <row r="524" spans="2:12" x14ac:dyDescent="0.2">
      <c r="B524" s="6"/>
      <c r="L524" s="6"/>
    </row>
    <row r="525" spans="2:12" x14ac:dyDescent="0.2">
      <c r="B525" s="6"/>
      <c r="L525" s="6"/>
    </row>
    <row r="526" spans="2:12" x14ac:dyDescent="0.2">
      <c r="B526" s="6"/>
      <c r="L526" s="6"/>
    </row>
    <row r="527" spans="2:12" x14ac:dyDescent="0.2">
      <c r="B527" s="6"/>
      <c r="L527" s="6"/>
    </row>
    <row r="528" spans="2:12" x14ac:dyDescent="0.2">
      <c r="B528" s="6"/>
      <c r="L528" s="6"/>
    </row>
    <row r="529" spans="2:12" x14ac:dyDescent="0.2">
      <c r="B529" s="6"/>
      <c r="L529" s="6"/>
    </row>
    <row r="530" spans="2:12" x14ac:dyDescent="0.2">
      <c r="B530" s="6"/>
      <c r="L530" s="6"/>
    </row>
    <row r="531" spans="2:12" x14ac:dyDescent="0.2">
      <c r="B531" s="6"/>
      <c r="L531" s="6"/>
    </row>
    <row r="532" spans="2:12" x14ac:dyDescent="0.2">
      <c r="B532" s="6"/>
      <c r="L532" s="6"/>
    </row>
    <row r="533" spans="2:12" x14ac:dyDescent="0.2">
      <c r="B533" s="6"/>
      <c r="L533" s="6"/>
    </row>
    <row r="534" spans="2:12" x14ac:dyDescent="0.2">
      <c r="B534" s="6"/>
      <c r="L534" s="6"/>
    </row>
    <row r="535" spans="2:12" x14ac:dyDescent="0.2">
      <c r="B535" s="6"/>
      <c r="L535" s="6"/>
    </row>
    <row r="536" spans="2:12" x14ac:dyDescent="0.2">
      <c r="B536" s="6"/>
      <c r="L536" s="6"/>
    </row>
    <row r="537" spans="2:12" x14ac:dyDescent="0.2">
      <c r="B537" s="6"/>
      <c r="L537" s="6"/>
    </row>
    <row r="538" spans="2:12" x14ac:dyDescent="0.2">
      <c r="B538" s="6"/>
      <c r="L538" s="6"/>
    </row>
    <row r="539" spans="2:12" x14ac:dyDescent="0.2">
      <c r="B539" s="6"/>
      <c r="L539" s="6"/>
    </row>
    <row r="540" spans="2:12" x14ac:dyDescent="0.2">
      <c r="B540" s="6"/>
      <c r="L540" s="6"/>
    </row>
    <row r="541" spans="2:12" x14ac:dyDescent="0.2">
      <c r="B541" s="6"/>
      <c r="L541" s="6"/>
    </row>
    <row r="542" spans="2:12" x14ac:dyDescent="0.2">
      <c r="B542" s="6"/>
      <c r="L542" s="6"/>
    </row>
    <row r="543" spans="2:12" x14ac:dyDescent="0.2">
      <c r="B543" s="6"/>
      <c r="L543" s="6"/>
    </row>
    <row r="544" spans="2:12" x14ac:dyDescent="0.2">
      <c r="B544" s="6"/>
      <c r="L544" s="6"/>
    </row>
    <row r="545" spans="2:12" x14ac:dyDescent="0.2">
      <c r="B545" s="6"/>
      <c r="L545" s="6"/>
    </row>
    <row r="546" spans="2:12" x14ac:dyDescent="0.2">
      <c r="B546" s="6"/>
      <c r="L546" s="6"/>
    </row>
    <row r="547" spans="2:12" x14ac:dyDescent="0.2">
      <c r="B547" s="6"/>
      <c r="L547" s="6"/>
    </row>
    <row r="548" spans="2:12" x14ac:dyDescent="0.2">
      <c r="B548" s="6"/>
      <c r="L548" s="6"/>
    </row>
    <row r="549" spans="2:12" x14ac:dyDescent="0.2">
      <c r="B549" s="6"/>
      <c r="L549" s="6"/>
    </row>
    <row r="550" spans="2:12" x14ac:dyDescent="0.2">
      <c r="B550" s="6"/>
      <c r="L550" s="6"/>
    </row>
    <row r="551" spans="2:12" x14ac:dyDescent="0.2">
      <c r="B551" s="6"/>
      <c r="L551" s="6"/>
    </row>
    <row r="552" spans="2:12" x14ac:dyDescent="0.2">
      <c r="B552" s="6"/>
      <c r="L552" s="6"/>
    </row>
    <row r="553" spans="2:12" x14ac:dyDescent="0.2">
      <c r="B553" s="6"/>
      <c r="L553" s="6"/>
    </row>
    <row r="554" spans="2:12" x14ac:dyDescent="0.2">
      <c r="B554" s="6"/>
      <c r="L554" s="6"/>
    </row>
    <row r="555" spans="2:12" x14ac:dyDescent="0.2">
      <c r="B555" s="6"/>
      <c r="L555" s="6"/>
    </row>
    <row r="556" spans="2:12" x14ac:dyDescent="0.2">
      <c r="B556" s="6"/>
      <c r="L556" s="6"/>
    </row>
    <row r="557" spans="2:12" x14ac:dyDescent="0.2">
      <c r="B557" s="6"/>
      <c r="L557" s="6"/>
    </row>
    <row r="558" spans="2:12" x14ac:dyDescent="0.2">
      <c r="B558" s="6"/>
      <c r="L558" s="6"/>
    </row>
    <row r="559" spans="2:12" x14ac:dyDescent="0.2">
      <c r="B559" s="6"/>
      <c r="L559" s="6"/>
    </row>
    <row r="560" spans="2:12" x14ac:dyDescent="0.2">
      <c r="B560" s="6"/>
      <c r="L560" s="6"/>
    </row>
    <row r="561" spans="2:12" x14ac:dyDescent="0.2">
      <c r="B561" s="6"/>
      <c r="L561" s="6"/>
    </row>
    <row r="562" spans="2:12" x14ac:dyDescent="0.2">
      <c r="B562" s="6"/>
      <c r="L562" s="6"/>
    </row>
    <row r="563" spans="2:12" x14ac:dyDescent="0.2">
      <c r="B563" s="6"/>
      <c r="L563" s="6"/>
    </row>
    <row r="564" spans="2:12" x14ac:dyDescent="0.2">
      <c r="B564" s="6"/>
      <c r="L564" s="6"/>
    </row>
    <row r="565" spans="2:12" x14ac:dyDescent="0.2">
      <c r="B565" s="6"/>
      <c r="L565" s="6"/>
    </row>
    <row r="566" spans="2:12" x14ac:dyDescent="0.2">
      <c r="B566" s="6"/>
      <c r="L566" s="6"/>
    </row>
    <row r="567" spans="2:12" x14ac:dyDescent="0.2">
      <c r="B567" s="6"/>
      <c r="L567" s="6"/>
    </row>
    <row r="568" spans="2:12" x14ac:dyDescent="0.2">
      <c r="B568" s="6"/>
      <c r="L568" s="6"/>
    </row>
    <row r="569" spans="2:12" x14ac:dyDescent="0.2">
      <c r="B569" s="6"/>
      <c r="L569" s="6"/>
    </row>
    <row r="570" spans="2:12" x14ac:dyDescent="0.2">
      <c r="B570" s="6"/>
      <c r="L570" s="6"/>
    </row>
    <row r="571" spans="2:12" x14ac:dyDescent="0.2">
      <c r="B571" s="6"/>
      <c r="L571" s="6"/>
    </row>
    <row r="572" spans="2:12" x14ac:dyDescent="0.2">
      <c r="B572" s="6"/>
      <c r="L572" s="6"/>
    </row>
    <row r="573" spans="2:12" x14ac:dyDescent="0.2">
      <c r="B573" s="6"/>
      <c r="L573" s="6"/>
    </row>
    <row r="574" spans="2:12" x14ac:dyDescent="0.2">
      <c r="B574" s="6"/>
      <c r="L574" s="6"/>
    </row>
    <row r="575" spans="2:12" x14ac:dyDescent="0.2">
      <c r="B575" s="6"/>
      <c r="L575" s="6"/>
    </row>
    <row r="576" spans="2:12" x14ac:dyDescent="0.2">
      <c r="B576" s="6"/>
      <c r="L576" s="6"/>
    </row>
    <row r="577" spans="2:12" x14ac:dyDescent="0.2">
      <c r="B577" s="6"/>
      <c r="L577" s="6"/>
    </row>
    <row r="578" spans="2:12" x14ac:dyDescent="0.2">
      <c r="B578" s="6"/>
      <c r="L578" s="6"/>
    </row>
    <row r="579" spans="2:12" x14ac:dyDescent="0.2">
      <c r="B579" s="6"/>
      <c r="L579" s="6"/>
    </row>
    <row r="580" spans="2:12" x14ac:dyDescent="0.2">
      <c r="B580" s="6"/>
      <c r="L580" s="6"/>
    </row>
    <row r="581" spans="2:12" x14ac:dyDescent="0.2">
      <c r="B581" s="6"/>
      <c r="L581" s="6"/>
    </row>
    <row r="582" spans="2:12" x14ac:dyDescent="0.2">
      <c r="B582" s="6"/>
      <c r="L582" s="6"/>
    </row>
    <row r="583" spans="2:12" x14ac:dyDescent="0.2">
      <c r="B583" s="6"/>
      <c r="L583" s="6"/>
    </row>
    <row r="584" spans="2:12" x14ac:dyDescent="0.2">
      <c r="B584" s="6"/>
      <c r="L584" s="6"/>
    </row>
    <row r="585" spans="2:12" x14ac:dyDescent="0.2">
      <c r="B585" s="6"/>
      <c r="L585" s="6"/>
    </row>
    <row r="586" spans="2:12" x14ac:dyDescent="0.2">
      <c r="B586" s="6"/>
      <c r="L586" s="6"/>
    </row>
    <row r="587" spans="2:12" x14ac:dyDescent="0.2">
      <c r="B587" s="6"/>
      <c r="L587" s="6"/>
    </row>
    <row r="588" spans="2:12" x14ac:dyDescent="0.2">
      <c r="B588" s="6"/>
      <c r="L588" s="6"/>
    </row>
    <row r="589" spans="2:12" x14ac:dyDescent="0.2">
      <c r="B589" s="6"/>
      <c r="L589" s="6"/>
    </row>
    <row r="590" spans="2:12" x14ac:dyDescent="0.2">
      <c r="B590" s="6"/>
      <c r="L590" s="6"/>
    </row>
    <row r="591" spans="2:12" x14ac:dyDescent="0.2">
      <c r="B591" s="6"/>
      <c r="L591" s="6"/>
    </row>
    <row r="592" spans="2:12" x14ac:dyDescent="0.2">
      <c r="B592" s="6"/>
      <c r="L592" s="6"/>
    </row>
    <row r="593" spans="2:12" x14ac:dyDescent="0.2">
      <c r="B593" s="6"/>
      <c r="L593" s="6"/>
    </row>
    <row r="594" spans="2:12" x14ac:dyDescent="0.2">
      <c r="B594" s="6"/>
      <c r="L594" s="6"/>
    </row>
    <row r="595" spans="2:12" x14ac:dyDescent="0.2">
      <c r="B595" s="6"/>
      <c r="L595" s="6"/>
    </row>
    <row r="596" spans="2:12" x14ac:dyDescent="0.2">
      <c r="B596" s="6"/>
      <c r="L596" s="6"/>
    </row>
    <row r="597" spans="2:12" x14ac:dyDescent="0.2">
      <c r="B597" s="6"/>
      <c r="L597" s="6"/>
    </row>
    <row r="598" spans="2:12" x14ac:dyDescent="0.2">
      <c r="B598" s="6"/>
      <c r="L598" s="6"/>
    </row>
    <row r="599" spans="2:12" x14ac:dyDescent="0.2">
      <c r="B599" s="6"/>
      <c r="L599" s="6"/>
    </row>
    <row r="600" spans="2:12" x14ac:dyDescent="0.2">
      <c r="B600" s="6"/>
      <c r="L600" s="6"/>
    </row>
    <row r="601" spans="2:12" x14ac:dyDescent="0.2">
      <c r="B601" s="6"/>
      <c r="L601" s="6"/>
    </row>
    <row r="602" spans="2:12" x14ac:dyDescent="0.2">
      <c r="B602" s="6"/>
      <c r="L602" s="6"/>
    </row>
    <row r="603" spans="2:12" x14ac:dyDescent="0.2">
      <c r="B603" s="6"/>
      <c r="L603" s="6"/>
    </row>
    <row r="604" spans="2:12" x14ac:dyDescent="0.2">
      <c r="B604" s="6"/>
      <c r="L604" s="6"/>
    </row>
    <row r="605" spans="2:12" x14ac:dyDescent="0.2">
      <c r="B605" s="6"/>
      <c r="L605" s="6"/>
    </row>
    <row r="606" spans="2:12" x14ac:dyDescent="0.2">
      <c r="B606" s="6"/>
      <c r="L606" s="6"/>
    </row>
    <row r="607" spans="2:12" x14ac:dyDescent="0.2">
      <c r="B607" s="6"/>
      <c r="L607" s="6"/>
    </row>
    <row r="608" spans="2:12" x14ac:dyDescent="0.2">
      <c r="B608" s="6"/>
      <c r="L608" s="6"/>
    </row>
    <row r="609" spans="2:12" x14ac:dyDescent="0.2">
      <c r="B609" s="6"/>
      <c r="L609" s="6"/>
    </row>
    <row r="610" spans="2:12" x14ac:dyDescent="0.2">
      <c r="B610" s="6"/>
      <c r="L610" s="6"/>
    </row>
    <row r="611" spans="2:12" x14ac:dyDescent="0.2">
      <c r="B611" s="6"/>
      <c r="L611" s="6"/>
    </row>
    <row r="612" spans="2:12" x14ac:dyDescent="0.2">
      <c r="B612" s="6"/>
      <c r="L612" s="6"/>
    </row>
    <row r="613" spans="2:12" x14ac:dyDescent="0.2">
      <c r="B613" s="6"/>
      <c r="L613" s="6"/>
    </row>
    <row r="614" spans="2:12" x14ac:dyDescent="0.2">
      <c r="B614" s="6"/>
      <c r="L614" s="6"/>
    </row>
    <row r="615" spans="2:12" x14ac:dyDescent="0.2">
      <c r="B615" s="6"/>
      <c r="L615" s="6"/>
    </row>
    <row r="616" spans="2:12" x14ac:dyDescent="0.2">
      <c r="B616" s="6"/>
      <c r="L616" s="6"/>
    </row>
    <row r="617" spans="2:12" x14ac:dyDescent="0.2">
      <c r="B617" s="6"/>
      <c r="L617" s="6"/>
    </row>
    <row r="618" spans="2:12" x14ac:dyDescent="0.2">
      <c r="B618" s="6"/>
      <c r="L618" s="6"/>
    </row>
    <row r="619" spans="2:12" x14ac:dyDescent="0.2">
      <c r="B619" s="6"/>
      <c r="L619" s="6"/>
    </row>
    <row r="620" spans="2:12" x14ac:dyDescent="0.2">
      <c r="B620" s="6"/>
      <c r="L620" s="6"/>
    </row>
    <row r="621" spans="2:12" x14ac:dyDescent="0.2">
      <c r="B621" s="6"/>
      <c r="L621" s="6"/>
    </row>
    <row r="622" spans="2:12" x14ac:dyDescent="0.2">
      <c r="B622" s="6"/>
      <c r="L622" s="6"/>
    </row>
    <row r="623" spans="2:12" x14ac:dyDescent="0.2">
      <c r="B623" s="6"/>
      <c r="L623" s="6"/>
    </row>
    <row r="624" spans="2:12" x14ac:dyDescent="0.2">
      <c r="B624" s="6"/>
      <c r="L624" s="6"/>
    </row>
    <row r="625" spans="2:12" x14ac:dyDescent="0.2">
      <c r="B625" s="6"/>
      <c r="L625" s="6"/>
    </row>
    <row r="626" spans="2:12" x14ac:dyDescent="0.2">
      <c r="B626" s="6"/>
      <c r="L626" s="6"/>
    </row>
    <row r="627" spans="2:12" x14ac:dyDescent="0.2">
      <c r="B627" s="6"/>
      <c r="L627" s="6"/>
    </row>
    <row r="628" spans="2:12" x14ac:dyDescent="0.2">
      <c r="B628" s="6"/>
      <c r="L628" s="6"/>
    </row>
    <row r="629" spans="2:12" x14ac:dyDescent="0.2">
      <c r="B629" s="6"/>
      <c r="L629" s="6"/>
    </row>
    <row r="630" spans="2:12" x14ac:dyDescent="0.2">
      <c r="B630" s="6"/>
      <c r="L630" s="6"/>
    </row>
    <row r="631" spans="2:12" x14ac:dyDescent="0.2">
      <c r="B631" s="6"/>
      <c r="L631" s="6"/>
    </row>
    <row r="632" spans="2:12" x14ac:dyDescent="0.2">
      <c r="B632" s="6"/>
      <c r="L632" s="6"/>
    </row>
    <row r="633" spans="2:12" x14ac:dyDescent="0.2">
      <c r="B633" s="6"/>
      <c r="L633" s="6"/>
    </row>
    <row r="634" spans="2:12" x14ac:dyDescent="0.2">
      <c r="B634" s="6"/>
      <c r="L634" s="6"/>
    </row>
    <row r="635" spans="2:12" x14ac:dyDescent="0.2">
      <c r="B635" s="6"/>
      <c r="L635" s="6"/>
    </row>
    <row r="636" spans="2:12" x14ac:dyDescent="0.2">
      <c r="B636" s="6"/>
      <c r="L636" s="6"/>
    </row>
    <row r="637" spans="2:12" x14ac:dyDescent="0.2">
      <c r="B637" s="6"/>
      <c r="L637" s="6"/>
    </row>
    <row r="638" spans="2:12" x14ac:dyDescent="0.2">
      <c r="B638" s="6"/>
      <c r="L638" s="6"/>
    </row>
    <row r="639" spans="2:12" x14ac:dyDescent="0.2">
      <c r="B639" s="6"/>
      <c r="L639" s="6"/>
    </row>
    <row r="640" spans="2:12" x14ac:dyDescent="0.2">
      <c r="B640" s="6"/>
      <c r="L640" s="6"/>
    </row>
    <row r="641" spans="2:12" x14ac:dyDescent="0.2">
      <c r="B641" s="6"/>
      <c r="L641" s="6"/>
    </row>
    <row r="642" spans="2:12" x14ac:dyDescent="0.2">
      <c r="B642" s="6"/>
      <c r="L642" s="6"/>
    </row>
    <row r="643" spans="2:12" x14ac:dyDescent="0.2">
      <c r="B643" s="6"/>
      <c r="L643" s="6"/>
    </row>
    <row r="644" spans="2:12" x14ac:dyDescent="0.2">
      <c r="B644" s="6"/>
      <c r="L644" s="6"/>
    </row>
    <row r="645" spans="2:12" x14ac:dyDescent="0.2">
      <c r="B645" s="6"/>
      <c r="L645" s="6"/>
    </row>
    <row r="646" spans="2:12" x14ac:dyDescent="0.2">
      <c r="B646" s="6"/>
      <c r="L646" s="6"/>
    </row>
    <row r="647" spans="2:12" x14ac:dyDescent="0.2">
      <c r="B647" s="6"/>
      <c r="L647" s="6"/>
    </row>
    <row r="648" spans="2:12" x14ac:dyDescent="0.2">
      <c r="B648" s="6"/>
      <c r="L648" s="6"/>
    </row>
    <row r="649" spans="2:12" x14ac:dyDescent="0.2">
      <c r="B649" s="6"/>
      <c r="L649" s="6"/>
    </row>
    <row r="650" spans="2:12" x14ac:dyDescent="0.2">
      <c r="B650" s="6"/>
      <c r="L650" s="6"/>
    </row>
    <row r="651" spans="2:12" x14ac:dyDescent="0.2">
      <c r="B651" s="6"/>
      <c r="L651" s="6"/>
    </row>
    <row r="652" spans="2:12" x14ac:dyDescent="0.2">
      <c r="B652" s="6"/>
      <c r="L652" s="6"/>
    </row>
    <row r="653" spans="2:12" x14ac:dyDescent="0.2">
      <c r="B653" s="6"/>
      <c r="L653" s="6"/>
    </row>
    <row r="654" spans="2:12" x14ac:dyDescent="0.2">
      <c r="B654" s="6"/>
      <c r="L654" s="6"/>
    </row>
    <row r="655" spans="2:12" x14ac:dyDescent="0.2">
      <c r="B655" s="6"/>
      <c r="L655" s="6"/>
    </row>
    <row r="656" spans="2:12" x14ac:dyDescent="0.2">
      <c r="B656" s="6"/>
      <c r="L656" s="6"/>
    </row>
    <row r="657" spans="2:12" x14ac:dyDescent="0.2">
      <c r="B657" s="6"/>
      <c r="L657" s="6"/>
    </row>
    <row r="658" spans="2:12" x14ac:dyDescent="0.2">
      <c r="B658" s="6"/>
      <c r="L658" s="6"/>
    </row>
    <row r="659" spans="2:12" x14ac:dyDescent="0.2">
      <c r="B659" s="6"/>
      <c r="L659" s="6"/>
    </row>
    <row r="660" spans="2:12" x14ac:dyDescent="0.2">
      <c r="B660" s="6"/>
      <c r="L660" s="6"/>
    </row>
    <row r="661" spans="2:12" x14ac:dyDescent="0.2">
      <c r="B661" s="6"/>
      <c r="L661" s="6"/>
    </row>
    <row r="662" spans="2:12" x14ac:dyDescent="0.2">
      <c r="B662" s="6"/>
      <c r="L662" s="6"/>
    </row>
    <row r="663" spans="2:12" x14ac:dyDescent="0.2">
      <c r="B663" s="6"/>
      <c r="L663" s="6"/>
    </row>
    <row r="664" spans="2:12" x14ac:dyDescent="0.2">
      <c r="B664" s="6"/>
      <c r="L664" s="6"/>
    </row>
    <row r="665" spans="2:12" x14ac:dyDescent="0.2">
      <c r="B665" s="6"/>
      <c r="L665" s="6"/>
    </row>
    <row r="666" spans="2:12" x14ac:dyDescent="0.2">
      <c r="B666" s="6"/>
      <c r="L666" s="6"/>
    </row>
    <row r="667" spans="2:12" x14ac:dyDescent="0.2">
      <c r="B667" s="6"/>
      <c r="L667" s="6"/>
    </row>
    <row r="668" spans="2:12" x14ac:dyDescent="0.2">
      <c r="B668" s="6"/>
      <c r="L668" s="6"/>
    </row>
    <row r="669" spans="2:12" x14ac:dyDescent="0.2">
      <c r="B669" s="6"/>
      <c r="L669" s="6"/>
    </row>
    <row r="670" spans="2:12" x14ac:dyDescent="0.2">
      <c r="B670" s="6"/>
      <c r="L670" s="6"/>
    </row>
    <row r="671" spans="2:12" x14ac:dyDescent="0.2">
      <c r="B671" s="6"/>
      <c r="L671" s="6"/>
    </row>
    <row r="672" spans="2:12" x14ac:dyDescent="0.2">
      <c r="B672" s="6"/>
      <c r="L672" s="6"/>
    </row>
    <row r="673" spans="2:12" x14ac:dyDescent="0.2">
      <c r="B673" s="6"/>
      <c r="L673" s="6"/>
    </row>
    <row r="674" spans="2:12" x14ac:dyDescent="0.2">
      <c r="B674" s="6"/>
      <c r="L674" s="6"/>
    </row>
    <row r="675" spans="2:12" x14ac:dyDescent="0.2">
      <c r="B675" s="6"/>
      <c r="L675" s="6"/>
    </row>
    <row r="676" spans="2:12" x14ac:dyDescent="0.2">
      <c r="B676" s="6"/>
      <c r="L676" s="6"/>
    </row>
    <row r="677" spans="2:12" x14ac:dyDescent="0.2">
      <c r="B677" s="6"/>
      <c r="L677" s="6"/>
    </row>
    <row r="678" spans="2:12" x14ac:dyDescent="0.2">
      <c r="B678" s="6"/>
      <c r="L678" s="6"/>
    </row>
    <row r="679" spans="2:12" x14ac:dyDescent="0.2">
      <c r="B679" s="6"/>
      <c r="L679" s="6"/>
    </row>
    <row r="680" spans="2:12" x14ac:dyDescent="0.2">
      <c r="B680" s="6"/>
      <c r="L680" s="6"/>
    </row>
    <row r="681" spans="2:12" x14ac:dyDescent="0.2">
      <c r="B681" s="6"/>
      <c r="L681" s="6"/>
    </row>
    <row r="682" spans="2:12" x14ac:dyDescent="0.2">
      <c r="B682" s="6"/>
      <c r="L682" s="6"/>
    </row>
    <row r="683" spans="2:12" x14ac:dyDescent="0.2">
      <c r="B683" s="6"/>
      <c r="L683" s="6"/>
    </row>
    <row r="684" spans="2:12" x14ac:dyDescent="0.2">
      <c r="B684" s="6"/>
      <c r="L684" s="6"/>
    </row>
    <row r="685" spans="2:12" x14ac:dyDescent="0.2">
      <c r="B685" s="6"/>
      <c r="L685" s="6"/>
    </row>
    <row r="686" spans="2:12" x14ac:dyDescent="0.2">
      <c r="B686" s="6"/>
      <c r="L686" s="6"/>
    </row>
    <row r="687" spans="2:12" x14ac:dyDescent="0.2">
      <c r="B687" s="6"/>
      <c r="L687" s="6"/>
    </row>
    <row r="688" spans="2:12" x14ac:dyDescent="0.2">
      <c r="B688" s="6"/>
      <c r="L688" s="6"/>
    </row>
    <row r="689" spans="2:12" x14ac:dyDescent="0.2">
      <c r="B689" s="6"/>
      <c r="L689" s="6"/>
    </row>
    <row r="690" spans="2:12" x14ac:dyDescent="0.2">
      <c r="B690" s="6"/>
      <c r="L690" s="6"/>
    </row>
    <row r="691" spans="2:12" x14ac:dyDescent="0.2">
      <c r="B691" s="6"/>
      <c r="L691" s="6"/>
    </row>
    <row r="692" spans="2:12" x14ac:dyDescent="0.2">
      <c r="B692" s="6"/>
      <c r="L692" s="6"/>
    </row>
    <row r="693" spans="2:12" x14ac:dyDescent="0.2">
      <c r="B693" s="6"/>
      <c r="L693" s="6"/>
    </row>
    <row r="694" spans="2:12" x14ac:dyDescent="0.2">
      <c r="B694" s="6"/>
      <c r="L694" s="6"/>
    </row>
    <row r="695" spans="2:12" x14ac:dyDescent="0.2">
      <c r="B695" s="6"/>
      <c r="L695" s="6"/>
    </row>
    <row r="696" spans="2:12" x14ac:dyDescent="0.2">
      <c r="B696" s="6"/>
      <c r="L696" s="6"/>
    </row>
    <row r="697" spans="2:12" x14ac:dyDescent="0.2">
      <c r="B697" s="6"/>
      <c r="L697" s="6"/>
    </row>
    <row r="698" spans="2:12" x14ac:dyDescent="0.2">
      <c r="B698" s="6"/>
      <c r="L698" s="6"/>
    </row>
    <row r="699" spans="2:12" x14ac:dyDescent="0.2">
      <c r="B699" s="6"/>
      <c r="L699" s="6"/>
    </row>
    <row r="700" spans="2:12" x14ac:dyDescent="0.2">
      <c r="B700" s="6"/>
      <c r="L700" s="6"/>
    </row>
    <row r="701" spans="2:12" x14ac:dyDescent="0.2">
      <c r="B701" s="6"/>
      <c r="L701" s="6"/>
    </row>
    <row r="702" spans="2:12" x14ac:dyDescent="0.2">
      <c r="B702" s="6"/>
      <c r="L702" s="6"/>
    </row>
    <row r="703" spans="2:12" x14ac:dyDescent="0.2">
      <c r="B703" s="6"/>
      <c r="L703" s="6"/>
    </row>
    <row r="704" spans="2:12" x14ac:dyDescent="0.2">
      <c r="B704" s="6"/>
      <c r="L704" s="6"/>
    </row>
    <row r="705" spans="2:12" x14ac:dyDescent="0.2">
      <c r="B705" s="6"/>
      <c r="L705" s="6"/>
    </row>
    <row r="706" spans="2:12" x14ac:dyDescent="0.2">
      <c r="B706" s="6"/>
      <c r="L706" s="6"/>
    </row>
    <row r="707" spans="2:12" x14ac:dyDescent="0.2">
      <c r="B707" s="6"/>
      <c r="L707" s="6"/>
    </row>
    <row r="708" spans="2:12" x14ac:dyDescent="0.2">
      <c r="B708" s="6"/>
      <c r="L708" s="6"/>
    </row>
    <row r="709" spans="2:12" x14ac:dyDescent="0.2">
      <c r="B709" s="6"/>
      <c r="L709" s="6"/>
    </row>
    <row r="710" spans="2:12" x14ac:dyDescent="0.2">
      <c r="B710" s="6"/>
      <c r="L710" s="6"/>
    </row>
    <row r="711" spans="2:12" x14ac:dyDescent="0.2">
      <c r="B711" s="6"/>
      <c r="L711" s="6"/>
    </row>
    <row r="712" spans="2:12" x14ac:dyDescent="0.2">
      <c r="B712" s="6"/>
      <c r="L712" s="6"/>
    </row>
    <row r="713" spans="2:12" x14ac:dyDescent="0.2">
      <c r="B713" s="6"/>
      <c r="L713" s="6"/>
    </row>
    <row r="714" spans="2:12" x14ac:dyDescent="0.2">
      <c r="B714" s="6"/>
      <c r="L714" s="6"/>
    </row>
    <row r="715" spans="2:12" x14ac:dyDescent="0.2">
      <c r="B715" s="6"/>
      <c r="L715" s="6"/>
    </row>
    <row r="716" spans="2:12" x14ac:dyDescent="0.2">
      <c r="B716" s="6"/>
      <c r="L716" s="6"/>
    </row>
    <row r="717" spans="2:12" x14ac:dyDescent="0.2">
      <c r="B717" s="6"/>
      <c r="L717" s="6"/>
    </row>
    <row r="718" spans="2:12" x14ac:dyDescent="0.2">
      <c r="B718" s="6"/>
      <c r="L718" s="6"/>
    </row>
    <row r="719" spans="2:12" x14ac:dyDescent="0.2">
      <c r="B719" s="6"/>
      <c r="L719" s="6"/>
    </row>
    <row r="720" spans="2:12" x14ac:dyDescent="0.2">
      <c r="B720" s="6"/>
      <c r="L720" s="6"/>
    </row>
    <row r="721" spans="2:12" x14ac:dyDescent="0.2">
      <c r="B721" s="6"/>
      <c r="L721" s="6"/>
    </row>
    <row r="722" spans="2:12" x14ac:dyDescent="0.2">
      <c r="B722" s="6"/>
      <c r="L722" s="6"/>
    </row>
    <row r="723" spans="2:12" x14ac:dyDescent="0.2">
      <c r="B723" s="6"/>
      <c r="L723" s="6"/>
    </row>
    <row r="724" spans="2:12" x14ac:dyDescent="0.2">
      <c r="B724" s="6"/>
      <c r="L724" s="6"/>
    </row>
    <row r="725" spans="2:12" x14ac:dyDescent="0.2">
      <c r="B725" s="6"/>
      <c r="L725" s="6"/>
    </row>
    <row r="726" spans="2:12" x14ac:dyDescent="0.2">
      <c r="B726" s="6"/>
      <c r="L726" s="6"/>
    </row>
    <row r="727" spans="2:12" x14ac:dyDescent="0.2">
      <c r="B727" s="6"/>
      <c r="L727" s="6"/>
    </row>
    <row r="728" spans="2:12" x14ac:dyDescent="0.2">
      <c r="B728" s="6"/>
      <c r="L728" s="6"/>
    </row>
    <row r="729" spans="2:12" x14ac:dyDescent="0.2">
      <c r="B729" s="6"/>
      <c r="L729" s="6"/>
    </row>
    <row r="730" spans="2:12" x14ac:dyDescent="0.2">
      <c r="B730" s="6"/>
      <c r="L730" s="6"/>
    </row>
    <row r="731" spans="2:12" x14ac:dyDescent="0.2">
      <c r="B731" s="6"/>
      <c r="L731" s="6"/>
    </row>
    <row r="732" spans="2:12" x14ac:dyDescent="0.2">
      <c r="B732" s="6"/>
      <c r="L732" s="6"/>
    </row>
    <row r="733" spans="2:12" x14ac:dyDescent="0.2">
      <c r="B733" s="6"/>
      <c r="L733" s="6"/>
    </row>
  </sheetData>
  <mergeCells count="14">
    <mergeCell ref="C1:K1"/>
    <mergeCell ref="C18:K18"/>
    <mergeCell ref="C20:K20"/>
    <mergeCell ref="C8:K8"/>
    <mergeCell ref="C2:K2"/>
    <mergeCell ref="C3:K3"/>
    <mergeCell ref="C5:K5"/>
    <mergeCell ref="C7:K7"/>
    <mergeCell ref="C6:K6"/>
    <mergeCell ref="BM2:BN2"/>
    <mergeCell ref="D49:J49"/>
    <mergeCell ref="D50:J55"/>
    <mergeCell ref="H4:I4"/>
    <mergeCell ref="C4:G4"/>
  </mergeCells>
  <conditionalFormatting sqref="D49:J49">
    <cfRule type="containsText" dxfId="5" priority="1" operator="containsText" text="Sobre-estimación">
      <formula>NOT(ISERROR(SEARCH("Sobre-estimación",D49)))</formula>
    </cfRule>
    <cfRule type="containsText" dxfId="4" priority="2" operator="containsText" text="Calibrado">
      <formula>NOT(ISERROR(SEARCH("Calibrado",D49)))</formula>
    </cfRule>
    <cfRule type="containsText" dxfId="3" priority="3" operator="containsText" text="Sub-estimación">
      <formula>NOT(ISERROR(SEARCH("Sub-estimación",D49)))</formula>
    </cfRule>
  </conditionalFormatting>
  <dataValidations count="1">
    <dataValidation type="list" allowBlank="1" showInputMessage="1" showErrorMessage="1" sqref="H4" xr:uid="{00000000-0002-0000-0000-000000000000}">
      <formula1>$AO$3:$AO$5</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AAEF5-F9B6-494C-A6A2-DA840E1A44E2}">
  <dimension ref="A1:EU733"/>
  <sheetViews>
    <sheetView tabSelected="1" zoomScaleNormal="100" workbookViewId="0">
      <selection activeCell="Q3" sqref="Q3"/>
    </sheetView>
  </sheetViews>
  <sheetFormatPr baseColWidth="10" defaultColWidth="10.83203125" defaultRowHeight="16" x14ac:dyDescent="0.2"/>
  <cols>
    <col min="1" max="1" width="3.83203125" style="6" customWidth="1"/>
    <col min="2" max="2" width="4.83203125" style="7" customWidth="1"/>
    <col min="3" max="3" width="22.83203125" style="6" customWidth="1"/>
    <col min="4" max="4" width="23.1640625" style="6" customWidth="1"/>
    <col min="5" max="5" width="24.5" style="6" customWidth="1"/>
    <col min="6" max="6" width="23.83203125" style="6" customWidth="1"/>
    <col min="7" max="7" width="23" style="6" customWidth="1"/>
    <col min="8" max="8" width="24" style="6" customWidth="1"/>
    <col min="9" max="9" width="25.1640625" style="6" customWidth="1"/>
    <col min="10" max="10" width="23.33203125" style="6" customWidth="1"/>
    <col min="11" max="11" width="24" style="6" customWidth="1"/>
    <col min="12" max="12" width="3.83203125" style="7" customWidth="1"/>
    <col min="13" max="13" width="3.83203125" style="33" customWidth="1"/>
    <col min="14" max="40" width="10.83203125" style="10" customWidth="1"/>
    <col min="41" max="41" width="10.83203125" style="10"/>
    <col min="42" max="42" width="12.6640625" style="10" bestFit="1" customWidth="1"/>
    <col min="43" max="50" width="10.83203125" style="10"/>
    <col min="51" max="51" width="12.83203125" style="10" bestFit="1" customWidth="1"/>
    <col min="52" max="56" width="10.83203125" style="10"/>
    <col min="57" max="57" width="12.83203125" style="10" bestFit="1" customWidth="1"/>
    <col min="58" max="60" width="10.83203125" style="10"/>
    <col min="61" max="61" width="14.6640625" style="10" bestFit="1" customWidth="1"/>
    <col min="62" max="62" width="97.33203125" style="10" customWidth="1"/>
    <col min="63" max="65" width="10.83203125" style="10"/>
    <col min="66" max="66" width="11.1640625" style="10" bestFit="1" customWidth="1"/>
    <col min="67" max="151" width="10.83203125" style="10"/>
    <col min="152" max="16384" width="10.83203125" style="31"/>
  </cols>
  <sheetData>
    <row r="1" spans="2:67" ht="43" customHeight="1" x14ac:dyDescent="0.2">
      <c r="C1" s="53"/>
      <c r="D1" s="53"/>
      <c r="E1" s="53"/>
      <c r="F1" s="53"/>
      <c r="G1" s="53"/>
      <c r="H1" s="53"/>
      <c r="I1" s="53"/>
      <c r="J1" s="53"/>
      <c r="K1" s="53"/>
    </row>
    <row r="2" spans="2:67" ht="161" customHeight="1" x14ac:dyDescent="0.15">
      <c r="B2" s="8"/>
      <c r="C2" s="57"/>
      <c r="D2" s="57"/>
      <c r="E2" s="57"/>
      <c r="F2" s="57"/>
      <c r="G2" s="57"/>
      <c r="H2" s="57"/>
      <c r="I2" s="57"/>
      <c r="J2" s="57"/>
      <c r="K2" s="57"/>
      <c r="L2" s="8"/>
      <c r="M2" s="35"/>
      <c r="AO2" s="10" t="s">
        <v>3</v>
      </c>
      <c r="AP2" s="10" t="s">
        <v>8</v>
      </c>
      <c r="AQ2" s="10" t="s">
        <v>9</v>
      </c>
      <c r="AR2" s="10" t="s">
        <v>10</v>
      </c>
      <c r="AS2" s="10" t="s">
        <v>11</v>
      </c>
      <c r="AT2" s="10" t="s">
        <v>12</v>
      </c>
      <c r="AU2" s="10" t="s">
        <v>13</v>
      </c>
      <c r="AV2" s="10" t="s">
        <v>14</v>
      </c>
      <c r="AW2" s="10" t="s">
        <v>15</v>
      </c>
      <c r="AX2" s="11" t="s">
        <v>16</v>
      </c>
      <c r="AY2" s="11" t="s">
        <v>17</v>
      </c>
      <c r="AZ2" s="11" t="s">
        <v>18</v>
      </c>
      <c r="BA2" s="11" t="s">
        <v>19</v>
      </c>
      <c r="BB2" s="11" t="s">
        <v>20</v>
      </c>
      <c r="BC2" s="12" t="s">
        <v>21</v>
      </c>
      <c r="BD2" s="13" t="s">
        <v>22</v>
      </c>
      <c r="BE2" s="14"/>
      <c r="BF2" s="14"/>
      <c r="BG2" s="14"/>
      <c r="BH2" s="12">
        <f>VLOOKUP("OK",BH3:BL6,4,0)</f>
        <v>4</v>
      </c>
      <c r="BI2" s="15"/>
      <c r="BJ2" s="14"/>
      <c r="BK2" s="14"/>
      <c r="BL2" s="14"/>
      <c r="BM2" s="48" t="s">
        <v>23</v>
      </c>
      <c r="BN2" s="48"/>
      <c r="BO2" s="14"/>
    </row>
    <row r="3" spans="2:67" ht="51" customHeight="1" x14ac:dyDescent="0.15">
      <c r="B3" s="8"/>
      <c r="C3" s="57"/>
      <c r="D3" s="57"/>
      <c r="E3" s="57"/>
      <c r="F3" s="57"/>
      <c r="G3" s="57"/>
      <c r="H3" s="57"/>
      <c r="I3" s="57"/>
      <c r="J3" s="57"/>
      <c r="K3" s="57"/>
      <c r="L3" s="8"/>
      <c r="M3" s="35"/>
      <c r="AO3" s="10" t="s">
        <v>24</v>
      </c>
      <c r="AP3" s="10">
        <v>5</v>
      </c>
      <c r="AQ3" s="10" t="str">
        <f>D12</f>
        <v>-</v>
      </c>
      <c r="AR3" s="10" t="e">
        <f>+AQ3-AP3</f>
        <v>#VALUE!</v>
      </c>
      <c r="AS3" s="10" t="e">
        <f>+AR3*100/AP3</f>
        <v>#VALUE!</v>
      </c>
      <c r="AT3" s="10">
        <v>5.0000000000000001E-3</v>
      </c>
      <c r="AU3" s="10">
        <f>AP3-(+AP3*0.05)</f>
        <v>4.75</v>
      </c>
      <c r="AV3" s="10">
        <f t="shared" ref="AV3:AV18" si="0">AP3+(AP3*0.05)</f>
        <v>5.25</v>
      </c>
      <c r="AW3" s="10">
        <f>AP3-(+AP3*0.1)</f>
        <v>4.5</v>
      </c>
      <c r="AX3" s="16">
        <f>AP3+(AP3*0.1)</f>
        <v>5.5</v>
      </c>
      <c r="AY3" s="17">
        <f>IF(AQ3="-",0,IF(AND(AU3&lt;=AQ3,AQ3&lt;AV3),$AT$6,IF(AQ3&gt;AV3,$AT$5,IF(AQ3&lt;AU3,$AT$7,"Error"))))</f>
        <v>0</v>
      </c>
      <c r="AZ3" s="18">
        <f>AVERAGE(AP3:AP17)</f>
        <v>40.06666666666667</v>
      </c>
      <c r="BA3" s="18" t="e">
        <f>AVERAGE(AQ3:AQ17)</f>
        <v>#DIV/0!</v>
      </c>
      <c r="BB3" s="18" t="e">
        <f>+AZ3-BA3</f>
        <v>#DIV/0!</v>
      </c>
      <c r="BC3" s="18" t="str">
        <f t="shared" ref="BC3:BC18" si="1">IF(AND($H$4="Experto",AY3="Calibrado"),$AT$6,IF(AND($H$4="Experto",AY3="Sobrestimación"),$AT$5,IF(AND($H$4="Experto",AY3="Subestimación"),$AT$7,IF(AND($H$4="Inexperto",AY3="Calibrado"),$AT$6,IF(AND($H$4="Inexperto",AY3="Sobrestimación"),$AT$5,IF(AND($H$4="Inexperto",AY3="Subestimación"),$AT$7,"Error"))))))</f>
        <v>Error</v>
      </c>
      <c r="BD3" s="18">
        <f>1*100/15</f>
        <v>6.666666666666667</v>
      </c>
      <c r="BE3" s="18" t="str">
        <f t="shared" ref="BE3:BE18" si="2">BC3</f>
        <v>Error</v>
      </c>
      <c r="BF3" s="19">
        <v>1</v>
      </c>
      <c r="BG3" s="12">
        <f>IF(BH3=FALSE,5,0)</f>
        <v>5</v>
      </c>
      <c r="BH3" s="20" t="b">
        <f>IF(AND(BJ3&gt;BJ4,BJ3&gt;BJ5),"OK",FALSE)</f>
        <v>0</v>
      </c>
      <c r="BI3" s="21" t="s">
        <v>25</v>
      </c>
      <c r="BJ3" s="20">
        <f>COUNTIF(BC3:BC17,"Sobrestimación")</f>
        <v>0</v>
      </c>
      <c r="BK3" s="22">
        <v>1</v>
      </c>
      <c r="BL3" s="20">
        <f>SUMIF(BC3:BC18,"Sobrestimación",BD3:BD18)</f>
        <v>0</v>
      </c>
      <c r="BM3" s="23">
        <v>1</v>
      </c>
      <c r="BN3" s="24">
        <f t="shared" ref="BN3:BN18" si="3">IF(OR($H$4="Experto",$H$4="Inexperto"),AS3,0)</f>
        <v>0</v>
      </c>
      <c r="BO3" s="14"/>
    </row>
    <row r="4" spans="2:67" ht="37" customHeight="1" x14ac:dyDescent="0.15">
      <c r="B4" s="8"/>
      <c r="C4" s="52" t="s">
        <v>37</v>
      </c>
      <c r="D4" s="52"/>
      <c r="E4" s="52"/>
      <c r="F4" s="52"/>
      <c r="G4" s="52"/>
      <c r="H4" s="61" t="s">
        <v>24</v>
      </c>
      <c r="I4" s="61"/>
      <c r="J4" s="1"/>
      <c r="K4" s="1"/>
      <c r="L4" s="8"/>
      <c r="M4" s="35"/>
      <c r="AO4" s="10" t="s">
        <v>26</v>
      </c>
      <c r="AP4" s="10">
        <v>25</v>
      </c>
      <c r="AQ4" s="10" t="str">
        <f>E12</f>
        <v>-</v>
      </c>
      <c r="AR4" s="10" t="e">
        <f t="shared" ref="AR4:AR18" si="4">+AQ4-AP4</f>
        <v>#VALUE!</v>
      </c>
      <c r="AS4" s="10" t="e">
        <f t="shared" ref="AS4:AS18" si="5">+AR4*100/AP4</f>
        <v>#VALUE!</v>
      </c>
      <c r="AT4" s="10">
        <v>0.1</v>
      </c>
      <c r="AU4" s="10">
        <f t="shared" ref="AU4:AU18" si="6">AP4-(+AP4*0.05)</f>
        <v>23.75</v>
      </c>
      <c r="AV4" s="10">
        <f t="shared" si="0"/>
        <v>26.25</v>
      </c>
      <c r="AW4" s="10">
        <f t="shared" ref="AW4:AW18" si="7">AP4-(+AP4*0.1)</f>
        <v>22.5</v>
      </c>
      <c r="AX4" s="16">
        <f t="shared" ref="AX4:AX18" si="8">AP4+(AP4*0.1)</f>
        <v>27.5</v>
      </c>
      <c r="AY4" s="17">
        <f t="shared" ref="AY4:AY18" si="9">IF(AQ4="-",0,IF(AND(AU4&lt;=AQ4,AQ4&lt;AV4),$AT$6,IF(AQ4&gt;AV4,$AT$5,IF(AQ4&lt;AU4,$AT$7,"Error"))))</f>
        <v>0</v>
      </c>
      <c r="AZ4" s="18"/>
      <c r="BA4" s="18"/>
      <c r="BB4" s="18"/>
      <c r="BC4" s="18" t="str">
        <f t="shared" si="1"/>
        <v>Error</v>
      </c>
      <c r="BD4" s="18">
        <f t="shared" ref="BD4:BD18" si="10">1*100/15</f>
        <v>6.666666666666667</v>
      </c>
      <c r="BE4" s="18" t="str">
        <f t="shared" si="2"/>
        <v>Error</v>
      </c>
      <c r="BF4" s="19">
        <v>2</v>
      </c>
      <c r="BG4" s="12">
        <f>IF(BH4=FALSE,5,0)</f>
        <v>5</v>
      </c>
      <c r="BH4" s="20" t="b">
        <f>IF(AND(BJ4&gt;BJ3,BJ4&gt;BJ5),"OK",FALSE)</f>
        <v>0</v>
      </c>
      <c r="BI4" s="21" t="s">
        <v>7</v>
      </c>
      <c r="BJ4" s="20">
        <f>COUNTIF(BC3:BC17,"Calibrado")</f>
        <v>0</v>
      </c>
      <c r="BK4" s="22">
        <v>2</v>
      </c>
      <c r="BL4" s="20">
        <f>SUMIF(BC3:BC18,"Calibrado",BD3:BD18)</f>
        <v>0</v>
      </c>
      <c r="BM4" s="23">
        <v>2</v>
      </c>
      <c r="BN4" s="24">
        <f t="shared" si="3"/>
        <v>0</v>
      </c>
      <c r="BO4" s="14"/>
    </row>
    <row r="5" spans="2:67" x14ac:dyDescent="0.15">
      <c r="B5" s="8"/>
      <c r="C5" s="58"/>
      <c r="D5" s="58"/>
      <c r="E5" s="58"/>
      <c r="F5" s="58"/>
      <c r="G5" s="58"/>
      <c r="H5" s="58"/>
      <c r="I5" s="58"/>
      <c r="J5" s="58"/>
      <c r="K5" s="58"/>
      <c r="L5" s="8"/>
      <c r="M5" s="35"/>
      <c r="AO5" s="10" t="s">
        <v>27</v>
      </c>
      <c r="AP5" s="10">
        <v>52</v>
      </c>
      <c r="AQ5" s="10" t="str">
        <f>F12</f>
        <v>-</v>
      </c>
      <c r="AR5" s="10" t="e">
        <f t="shared" si="4"/>
        <v>#VALUE!</v>
      </c>
      <c r="AS5" s="10" t="e">
        <f t="shared" si="5"/>
        <v>#VALUE!</v>
      </c>
      <c r="AT5" s="10" t="s">
        <v>25</v>
      </c>
      <c r="AU5" s="10">
        <f t="shared" si="6"/>
        <v>49.4</v>
      </c>
      <c r="AV5" s="10">
        <f t="shared" si="0"/>
        <v>54.6</v>
      </c>
      <c r="AW5" s="10">
        <f t="shared" si="7"/>
        <v>46.8</v>
      </c>
      <c r="AX5" s="16">
        <f t="shared" si="8"/>
        <v>57.2</v>
      </c>
      <c r="AY5" s="17">
        <f t="shared" si="9"/>
        <v>0</v>
      </c>
      <c r="AZ5" s="18"/>
      <c r="BA5" s="18"/>
      <c r="BB5" s="18"/>
      <c r="BC5" s="18" t="str">
        <f t="shared" si="1"/>
        <v>Error</v>
      </c>
      <c r="BD5" s="18">
        <f t="shared" si="10"/>
        <v>6.666666666666667</v>
      </c>
      <c r="BE5" s="18" t="str">
        <f t="shared" si="2"/>
        <v>Error</v>
      </c>
      <c r="BF5" s="19">
        <v>3</v>
      </c>
      <c r="BG5" s="12">
        <f>IF(BH5=FALSE,5,0)</f>
        <v>5</v>
      </c>
      <c r="BH5" s="20" t="b">
        <f>IF(AND(BJ5&gt;BJ3,BJ5&gt;BJ4),"OK",FALSE)</f>
        <v>0</v>
      </c>
      <c r="BI5" s="21" t="s">
        <v>28</v>
      </c>
      <c r="BJ5" s="20">
        <f>COUNTIF(BC5:BC18,"Subestimación")</f>
        <v>0</v>
      </c>
      <c r="BK5" s="22">
        <v>3</v>
      </c>
      <c r="BL5" s="20">
        <f>SUMIF(BC3:BC18,"Subestimación",BD3:BD18)</f>
        <v>0</v>
      </c>
      <c r="BM5" s="23">
        <v>3</v>
      </c>
      <c r="BN5" s="24">
        <f t="shared" si="3"/>
        <v>0</v>
      </c>
      <c r="BO5" s="14"/>
    </row>
    <row r="6" spans="2:67" ht="50" customHeight="1" x14ac:dyDescent="0.15">
      <c r="B6" s="8"/>
      <c r="C6" s="59" t="s">
        <v>45</v>
      </c>
      <c r="D6" s="59"/>
      <c r="E6" s="59"/>
      <c r="F6" s="59"/>
      <c r="G6" s="59"/>
      <c r="H6" s="59"/>
      <c r="I6" s="59"/>
      <c r="J6" s="59"/>
      <c r="K6" s="59"/>
      <c r="L6" s="8"/>
      <c r="M6" s="35"/>
      <c r="AP6" s="10">
        <v>36</v>
      </c>
      <c r="AQ6" s="10" t="str">
        <f>G12</f>
        <v>-</v>
      </c>
      <c r="AR6" s="10" t="e">
        <f t="shared" si="4"/>
        <v>#VALUE!</v>
      </c>
      <c r="AS6" s="10" t="e">
        <f t="shared" si="5"/>
        <v>#VALUE!</v>
      </c>
      <c r="AT6" s="10" t="s">
        <v>7</v>
      </c>
      <c r="AU6" s="10">
        <f t="shared" si="6"/>
        <v>34.200000000000003</v>
      </c>
      <c r="AV6" s="10">
        <f t="shared" si="0"/>
        <v>37.799999999999997</v>
      </c>
      <c r="AW6" s="10">
        <f t="shared" si="7"/>
        <v>32.4</v>
      </c>
      <c r="AX6" s="16">
        <f t="shared" si="8"/>
        <v>39.6</v>
      </c>
      <c r="AY6" s="17">
        <f t="shared" si="9"/>
        <v>0</v>
      </c>
      <c r="AZ6" s="18"/>
      <c r="BA6" s="18"/>
      <c r="BB6" s="18"/>
      <c r="BC6" s="18" t="str">
        <f t="shared" si="1"/>
        <v>Error</v>
      </c>
      <c r="BD6" s="18">
        <f t="shared" si="10"/>
        <v>6.666666666666667</v>
      </c>
      <c r="BE6" s="18" t="str">
        <f t="shared" si="2"/>
        <v>Error</v>
      </c>
      <c r="BF6" s="19">
        <v>4</v>
      </c>
      <c r="BG6" s="19"/>
      <c r="BH6" s="22" t="str">
        <f>IF(SUM(BG3:BG5)=15,"OK","FALSO")</f>
        <v>OK</v>
      </c>
      <c r="BI6" s="21" t="s">
        <v>29</v>
      </c>
      <c r="BJ6" s="20">
        <v>0</v>
      </c>
      <c r="BK6" s="22">
        <v>4</v>
      </c>
      <c r="BL6" s="20">
        <v>0</v>
      </c>
      <c r="BM6" s="23">
        <v>4</v>
      </c>
      <c r="BN6" s="24">
        <f t="shared" si="3"/>
        <v>0</v>
      </c>
      <c r="BO6" s="14"/>
    </row>
    <row r="7" spans="2:67" x14ac:dyDescent="0.2">
      <c r="B7" s="8"/>
      <c r="C7" s="58"/>
      <c r="D7" s="58"/>
      <c r="E7" s="58"/>
      <c r="F7" s="58"/>
      <c r="G7" s="58"/>
      <c r="H7" s="58"/>
      <c r="I7" s="58"/>
      <c r="J7" s="58"/>
      <c r="K7" s="58"/>
      <c r="L7" s="8"/>
      <c r="M7" s="35"/>
      <c r="AP7" s="10">
        <v>59</v>
      </c>
      <c r="AQ7" s="10" t="str">
        <f>H12</f>
        <v>-</v>
      </c>
      <c r="AR7" s="10" t="e">
        <f t="shared" si="4"/>
        <v>#VALUE!</v>
      </c>
      <c r="AS7" s="10" t="e">
        <f t="shared" si="5"/>
        <v>#VALUE!</v>
      </c>
      <c r="AT7" s="10" t="s">
        <v>28</v>
      </c>
      <c r="AU7" s="10">
        <f t="shared" si="6"/>
        <v>56.05</v>
      </c>
      <c r="AV7" s="10">
        <f t="shared" si="0"/>
        <v>61.95</v>
      </c>
      <c r="AW7" s="10">
        <f t="shared" si="7"/>
        <v>53.1</v>
      </c>
      <c r="AX7" s="16">
        <f t="shared" si="8"/>
        <v>64.900000000000006</v>
      </c>
      <c r="AY7" s="17">
        <f t="shared" si="9"/>
        <v>0</v>
      </c>
      <c r="AZ7" s="18"/>
      <c r="BA7" s="18"/>
      <c r="BB7" s="18"/>
      <c r="BC7" s="18" t="str">
        <f t="shared" si="1"/>
        <v>Error</v>
      </c>
      <c r="BD7" s="18">
        <f t="shared" si="10"/>
        <v>6.666666666666667</v>
      </c>
      <c r="BE7" s="18" t="str">
        <f t="shared" si="2"/>
        <v>Error</v>
      </c>
      <c r="BF7" s="19">
        <v>5</v>
      </c>
      <c r="BG7" s="19"/>
      <c r="BH7" s="25"/>
      <c r="BI7" s="26" t="str">
        <f>IF(BH2=1,BI8,IF(BH2=2,BI9,IF(BH2=3,BI10,"¡Vamos a Estimar!")))</f>
        <v>¡Vamos a Estimar!</v>
      </c>
      <c r="BJ7" s="14"/>
      <c r="BK7" s="14"/>
      <c r="BL7" s="14"/>
      <c r="BM7" s="23">
        <v>5</v>
      </c>
      <c r="BN7" s="24">
        <f t="shared" si="3"/>
        <v>0</v>
      </c>
      <c r="BO7" s="14"/>
    </row>
    <row r="8" spans="2:67" ht="31" customHeight="1" x14ac:dyDescent="0.2">
      <c r="B8" s="8"/>
      <c r="C8" s="56" t="s">
        <v>2</v>
      </c>
      <c r="D8" s="56"/>
      <c r="E8" s="56"/>
      <c r="F8" s="56"/>
      <c r="G8" s="56"/>
      <c r="H8" s="56"/>
      <c r="I8" s="56"/>
      <c r="J8" s="56"/>
      <c r="K8" s="56"/>
      <c r="L8" s="8"/>
      <c r="M8" s="35"/>
      <c r="AP8" s="10">
        <v>38</v>
      </c>
      <c r="AQ8" s="10" t="str">
        <f>I12</f>
        <v>-</v>
      </c>
      <c r="AR8" s="10" t="e">
        <f t="shared" si="4"/>
        <v>#VALUE!</v>
      </c>
      <c r="AS8" s="10" t="e">
        <f t="shared" si="5"/>
        <v>#VALUE!</v>
      </c>
      <c r="AU8" s="10">
        <f t="shared" si="6"/>
        <v>36.1</v>
      </c>
      <c r="AV8" s="10">
        <f t="shared" si="0"/>
        <v>39.9</v>
      </c>
      <c r="AW8" s="10">
        <f t="shared" si="7"/>
        <v>34.200000000000003</v>
      </c>
      <c r="AX8" s="16">
        <f t="shared" si="8"/>
        <v>41.8</v>
      </c>
      <c r="AY8" s="17">
        <f t="shared" si="9"/>
        <v>0</v>
      </c>
      <c r="AZ8" s="18"/>
      <c r="BA8" s="18"/>
      <c r="BB8" s="18"/>
      <c r="BC8" s="18" t="str">
        <f t="shared" si="1"/>
        <v>Error</v>
      </c>
      <c r="BD8" s="18">
        <f t="shared" si="10"/>
        <v>6.666666666666667</v>
      </c>
      <c r="BE8" s="18" t="str">
        <f t="shared" si="2"/>
        <v>Error</v>
      </c>
      <c r="BF8" s="19">
        <v>6</v>
      </c>
      <c r="BG8" s="19"/>
      <c r="BH8" s="25"/>
      <c r="BI8" s="21" t="s">
        <v>4</v>
      </c>
      <c r="BJ8" s="27" t="s">
        <v>39</v>
      </c>
      <c r="BK8" s="14"/>
      <c r="BL8" s="14"/>
      <c r="BM8" s="23">
        <v>6</v>
      </c>
      <c r="BN8" s="24">
        <f t="shared" si="3"/>
        <v>0</v>
      </c>
      <c r="BO8" s="14"/>
    </row>
    <row r="9" spans="2:67" ht="18" customHeight="1" x14ac:dyDescent="0.2">
      <c r="B9" s="8"/>
      <c r="C9" s="1"/>
      <c r="D9" s="1"/>
      <c r="E9" s="1"/>
      <c r="F9" s="1"/>
      <c r="G9" s="1"/>
      <c r="H9" s="1"/>
      <c r="I9" s="1"/>
      <c r="J9" s="1"/>
      <c r="K9" s="1"/>
      <c r="L9" s="8"/>
      <c r="M9" s="35"/>
      <c r="AP9" s="10">
        <v>10</v>
      </c>
      <c r="AQ9" s="10" t="str">
        <f>J12</f>
        <v>-</v>
      </c>
      <c r="AR9" s="10" t="e">
        <f t="shared" si="4"/>
        <v>#VALUE!</v>
      </c>
      <c r="AS9" s="10" t="e">
        <f t="shared" si="5"/>
        <v>#VALUE!</v>
      </c>
      <c r="AU9" s="10">
        <f t="shared" si="6"/>
        <v>9.5</v>
      </c>
      <c r="AV9" s="10">
        <f t="shared" si="0"/>
        <v>10.5</v>
      </c>
      <c r="AW9" s="10">
        <f t="shared" si="7"/>
        <v>9</v>
      </c>
      <c r="AX9" s="16">
        <f t="shared" si="8"/>
        <v>11</v>
      </c>
      <c r="AY9" s="17">
        <f t="shared" si="9"/>
        <v>0</v>
      </c>
      <c r="AZ9" s="18"/>
      <c r="BA9" s="18"/>
      <c r="BB9" s="18"/>
      <c r="BC9" s="18" t="str">
        <f t="shared" si="1"/>
        <v>Error</v>
      </c>
      <c r="BD9" s="18">
        <f t="shared" si="10"/>
        <v>6.666666666666667</v>
      </c>
      <c r="BE9" s="18" t="str">
        <f t="shared" si="2"/>
        <v>Error</v>
      </c>
      <c r="BF9" s="19">
        <v>7</v>
      </c>
      <c r="BG9" s="19"/>
      <c r="BH9" s="14"/>
      <c r="BI9" s="21" t="s">
        <v>7</v>
      </c>
      <c r="BJ9" s="28" t="s">
        <v>40</v>
      </c>
      <c r="BK9" s="14"/>
      <c r="BL9" s="14"/>
      <c r="BM9" s="23">
        <v>7</v>
      </c>
      <c r="BN9" s="24">
        <f t="shared" si="3"/>
        <v>0</v>
      </c>
      <c r="BO9" s="14"/>
    </row>
    <row r="10" spans="2:67" ht="305" customHeight="1" x14ac:dyDescent="0.15">
      <c r="B10" s="8"/>
      <c r="C10" s="1"/>
      <c r="D10" s="2"/>
      <c r="E10" s="2"/>
      <c r="F10" s="2"/>
      <c r="G10" s="2"/>
      <c r="H10" s="2"/>
      <c r="I10" s="2"/>
      <c r="J10" s="2"/>
      <c r="K10" s="2"/>
      <c r="L10" s="8"/>
      <c r="M10" s="35"/>
      <c r="AP10" s="10">
        <v>0</v>
      </c>
      <c r="AQ10" s="10" t="str">
        <f>K12</f>
        <v>-</v>
      </c>
      <c r="AR10" s="10" t="e">
        <f t="shared" si="4"/>
        <v>#VALUE!</v>
      </c>
      <c r="AS10" s="10" t="e">
        <f t="shared" si="5"/>
        <v>#VALUE!</v>
      </c>
      <c r="AU10" s="10">
        <f t="shared" si="6"/>
        <v>0</v>
      </c>
      <c r="AV10" s="10">
        <f t="shared" si="0"/>
        <v>0</v>
      </c>
      <c r="AW10" s="10">
        <f t="shared" si="7"/>
        <v>0</v>
      </c>
      <c r="AX10" s="16">
        <f t="shared" si="8"/>
        <v>0</v>
      </c>
      <c r="AY10" s="17">
        <f t="shared" si="9"/>
        <v>0</v>
      </c>
      <c r="AZ10" s="18"/>
      <c r="BA10" s="18"/>
      <c r="BB10" s="18"/>
      <c r="BC10" s="18" t="str">
        <f t="shared" si="1"/>
        <v>Error</v>
      </c>
      <c r="BD10" s="18">
        <f t="shared" si="10"/>
        <v>6.666666666666667</v>
      </c>
      <c r="BE10" s="18" t="str">
        <f t="shared" si="2"/>
        <v>Error</v>
      </c>
      <c r="BF10" s="19">
        <v>8</v>
      </c>
      <c r="BG10" s="19"/>
      <c r="BH10" s="14"/>
      <c r="BI10" s="21" t="s">
        <v>6</v>
      </c>
      <c r="BJ10" s="27" t="s">
        <v>41</v>
      </c>
      <c r="BK10" s="14"/>
      <c r="BL10" s="14"/>
      <c r="BM10" s="23">
        <v>8</v>
      </c>
      <c r="BN10" s="24">
        <f t="shared" si="3"/>
        <v>0</v>
      </c>
      <c r="BO10" s="14"/>
    </row>
    <row r="11" spans="2:67" ht="31" customHeight="1" x14ac:dyDescent="0.15">
      <c r="B11" s="8"/>
      <c r="C11" s="37" t="s">
        <v>43</v>
      </c>
      <c r="D11" s="37">
        <v>1</v>
      </c>
      <c r="E11" s="37">
        <v>2</v>
      </c>
      <c r="F11" s="37">
        <v>3</v>
      </c>
      <c r="G11" s="37">
        <v>4</v>
      </c>
      <c r="H11" s="37">
        <v>5</v>
      </c>
      <c r="I11" s="37">
        <v>6</v>
      </c>
      <c r="J11" s="37">
        <v>7</v>
      </c>
      <c r="K11" s="37">
        <v>8</v>
      </c>
      <c r="L11" s="8"/>
      <c r="M11" s="35"/>
      <c r="AP11" s="10">
        <v>42</v>
      </c>
      <c r="AQ11" s="10" t="str">
        <f>D15</f>
        <v>-</v>
      </c>
      <c r="AR11" s="10" t="e">
        <f t="shared" si="4"/>
        <v>#VALUE!</v>
      </c>
      <c r="AS11" s="10" t="e">
        <f t="shared" si="5"/>
        <v>#VALUE!</v>
      </c>
      <c r="AU11" s="10">
        <f t="shared" si="6"/>
        <v>39.9</v>
      </c>
      <c r="AV11" s="10">
        <f t="shared" si="0"/>
        <v>44.1</v>
      </c>
      <c r="AW11" s="10">
        <f t="shared" si="7"/>
        <v>37.799999999999997</v>
      </c>
      <c r="AX11" s="16">
        <f t="shared" si="8"/>
        <v>46.2</v>
      </c>
      <c r="AY11" s="17">
        <f t="shared" si="9"/>
        <v>0</v>
      </c>
      <c r="AZ11" s="18"/>
      <c r="BA11" s="18"/>
      <c r="BB11" s="18"/>
      <c r="BC11" s="18" t="str">
        <f t="shared" si="1"/>
        <v>Error</v>
      </c>
      <c r="BD11" s="18">
        <f t="shared" si="10"/>
        <v>6.666666666666667</v>
      </c>
      <c r="BE11" s="18" t="str">
        <f t="shared" si="2"/>
        <v>Error</v>
      </c>
      <c r="BF11" s="19">
        <v>9</v>
      </c>
      <c r="BG11" s="19"/>
      <c r="BH11" s="14"/>
      <c r="BI11" s="29" t="s">
        <v>29</v>
      </c>
      <c r="BJ11" s="27" t="s">
        <v>42</v>
      </c>
      <c r="BK11" s="14"/>
      <c r="BL11" s="14"/>
      <c r="BM11" s="23">
        <v>9</v>
      </c>
      <c r="BN11" s="24">
        <f t="shared" si="3"/>
        <v>0</v>
      </c>
      <c r="BO11" s="14"/>
    </row>
    <row r="12" spans="2:67" ht="38" x14ac:dyDescent="0.15">
      <c r="B12" s="8"/>
      <c r="C12" s="38" t="s">
        <v>1</v>
      </c>
      <c r="D12" s="44" t="s">
        <v>24</v>
      </c>
      <c r="E12" s="44" t="s">
        <v>24</v>
      </c>
      <c r="F12" s="44" t="s">
        <v>24</v>
      </c>
      <c r="G12" s="44" t="s">
        <v>24</v>
      </c>
      <c r="H12" s="44" t="s">
        <v>24</v>
      </c>
      <c r="I12" s="44" t="s">
        <v>24</v>
      </c>
      <c r="J12" s="44" t="s">
        <v>24</v>
      </c>
      <c r="K12" s="44" t="s">
        <v>24</v>
      </c>
      <c r="L12" s="8"/>
      <c r="M12" s="35"/>
      <c r="AP12" s="10">
        <v>85</v>
      </c>
      <c r="AQ12" s="10" t="str">
        <f>E15</f>
        <v>-</v>
      </c>
      <c r="AR12" s="10" t="e">
        <f t="shared" si="4"/>
        <v>#VALUE!</v>
      </c>
      <c r="AS12" s="10" t="e">
        <f>+AR12*100/AP12</f>
        <v>#VALUE!</v>
      </c>
      <c r="AU12" s="10">
        <f t="shared" si="6"/>
        <v>80.75</v>
      </c>
      <c r="AV12" s="10">
        <f t="shared" si="0"/>
        <v>89.25</v>
      </c>
      <c r="AW12" s="10">
        <f t="shared" si="7"/>
        <v>76.5</v>
      </c>
      <c r="AX12" s="16">
        <f t="shared" si="8"/>
        <v>93.5</v>
      </c>
      <c r="AY12" s="17">
        <f>IF(AQ12="-",0,IF(AND(AU12&lt;=AQ12,AQ12&lt;AV12),$AT$6,IF(AQ12&gt;AV12,$AT$5,IF(AQ12&lt;AU12,$AT$7,"Calibrado"))))</f>
        <v>0</v>
      </c>
      <c r="AZ12" s="18"/>
      <c r="BA12" s="18"/>
      <c r="BB12" s="18"/>
      <c r="BC12" s="18" t="str">
        <f t="shared" si="1"/>
        <v>Error</v>
      </c>
      <c r="BD12" s="18">
        <f t="shared" si="10"/>
        <v>6.666666666666667</v>
      </c>
      <c r="BE12" s="18" t="str">
        <f t="shared" si="2"/>
        <v>Error</v>
      </c>
      <c r="BF12" s="19">
        <v>10</v>
      </c>
      <c r="BG12" s="19"/>
      <c r="BH12" s="14"/>
      <c r="BI12" s="14"/>
      <c r="BJ12" s="14"/>
      <c r="BK12" s="14"/>
      <c r="BL12" s="14"/>
      <c r="BM12" s="23">
        <v>10</v>
      </c>
      <c r="BN12" s="24">
        <f t="shared" si="3"/>
        <v>0</v>
      </c>
      <c r="BO12" s="14"/>
    </row>
    <row r="13" spans="2:67" ht="309" customHeight="1" x14ac:dyDescent="0.15">
      <c r="B13" s="8"/>
      <c r="C13" s="1"/>
      <c r="D13" s="2"/>
      <c r="E13" s="2"/>
      <c r="F13" s="2"/>
      <c r="G13" s="2"/>
      <c r="H13" s="2"/>
      <c r="I13" s="2"/>
      <c r="J13" s="2"/>
      <c r="K13" s="2"/>
      <c r="L13" s="8"/>
      <c r="M13" s="35"/>
      <c r="AP13" s="10">
        <v>32</v>
      </c>
      <c r="AQ13" s="10" t="str">
        <f>F15</f>
        <v>-</v>
      </c>
      <c r="AR13" s="10" t="e">
        <f t="shared" si="4"/>
        <v>#VALUE!</v>
      </c>
      <c r="AS13" s="10" t="e">
        <f t="shared" si="5"/>
        <v>#VALUE!</v>
      </c>
      <c r="AU13" s="10">
        <f t="shared" si="6"/>
        <v>30.4</v>
      </c>
      <c r="AV13" s="10">
        <f t="shared" si="0"/>
        <v>33.6</v>
      </c>
      <c r="AW13" s="10">
        <f t="shared" si="7"/>
        <v>28.8</v>
      </c>
      <c r="AX13" s="16">
        <f t="shared" si="8"/>
        <v>35.200000000000003</v>
      </c>
      <c r="AY13" s="17">
        <f t="shared" si="9"/>
        <v>0</v>
      </c>
      <c r="AZ13" s="18"/>
      <c r="BA13" s="18"/>
      <c r="BB13" s="18"/>
      <c r="BC13" s="18" t="str">
        <f t="shared" si="1"/>
        <v>Error</v>
      </c>
      <c r="BD13" s="18">
        <f t="shared" si="10"/>
        <v>6.666666666666667</v>
      </c>
      <c r="BE13" s="18" t="str">
        <f t="shared" si="2"/>
        <v>Error</v>
      </c>
      <c r="BF13" s="19">
        <v>11</v>
      </c>
      <c r="BG13" s="19"/>
      <c r="BH13" s="14"/>
      <c r="BI13" s="14"/>
      <c r="BJ13" s="14"/>
      <c r="BK13" s="14"/>
      <c r="BL13" s="14"/>
      <c r="BM13" s="23">
        <v>11</v>
      </c>
      <c r="BN13" s="24">
        <f t="shared" si="3"/>
        <v>0</v>
      </c>
      <c r="BO13" s="14"/>
    </row>
    <row r="14" spans="2:67" ht="32" customHeight="1" x14ac:dyDescent="0.15">
      <c r="B14" s="8"/>
      <c r="C14" s="37" t="s">
        <v>43</v>
      </c>
      <c r="D14" s="37">
        <v>9</v>
      </c>
      <c r="E14" s="37">
        <v>10</v>
      </c>
      <c r="F14" s="37">
        <v>11</v>
      </c>
      <c r="G14" s="37">
        <v>12</v>
      </c>
      <c r="H14" s="37">
        <v>13</v>
      </c>
      <c r="I14" s="37">
        <v>14</v>
      </c>
      <c r="J14" s="39">
        <v>15</v>
      </c>
      <c r="K14" s="37">
        <v>16</v>
      </c>
      <c r="L14" s="8"/>
      <c r="M14" s="35"/>
      <c r="AP14" s="10">
        <v>41</v>
      </c>
      <c r="AQ14" s="10" t="str">
        <f>G15</f>
        <v>-</v>
      </c>
      <c r="AR14" s="10" t="e">
        <f t="shared" si="4"/>
        <v>#VALUE!</v>
      </c>
      <c r="AS14" s="10" t="e">
        <f t="shared" si="5"/>
        <v>#VALUE!</v>
      </c>
      <c r="AU14" s="10">
        <f t="shared" si="6"/>
        <v>38.950000000000003</v>
      </c>
      <c r="AV14" s="10">
        <f t="shared" si="0"/>
        <v>43.05</v>
      </c>
      <c r="AW14" s="10">
        <f t="shared" si="7"/>
        <v>36.9</v>
      </c>
      <c r="AX14" s="16">
        <f t="shared" si="8"/>
        <v>45.1</v>
      </c>
      <c r="AY14" s="17">
        <f t="shared" si="9"/>
        <v>0</v>
      </c>
      <c r="AZ14" s="18"/>
      <c r="BA14" s="18"/>
      <c r="BB14" s="18"/>
      <c r="BC14" s="18" t="str">
        <f t="shared" si="1"/>
        <v>Error</v>
      </c>
      <c r="BD14" s="18">
        <f t="shared" si="10"/>
        <v>6.666666666666667</v>
      </c>
      <c r="BE14" s="18" t="str">
        <f t="shared" si="2"/>
        <v>Error</v>
      </c>
      <c r="BF14" s="19">
        <v>12</v>
      </c>
      <c r="BG14" s="19"/>
      <c r="BH14" s="14"/>
      <c r="BI14" s="14"/>
      <c r="BJ14" s="14"/>
      <c r="BK14" s="14"/>
      <c r="BL14" s="14"/>
      <c r="BM14" s="23">
        <v>12</v>
      </c>
      <c r="BN14" s="24">
        <f t="shared" si="3"/>
        <v>0</v>
      </c>
      <c r="BO14" s="14"/>
    </row>
    <row r="15" spans="2:67" ht="38" x14ac:dyDescent="0.15">
      <c r="B15" s="8"/>
      <c r="C15" s="38" t="s">
        <v>1</v>
      </c>
      <c r="D15" s="44" t="s">
        <v>24</v>
      </c>
      <c r="E15" s="44" t="s">
        <v>24</v>
      </c>
      <c r="F15" s="44" t="s">
        <v>24</v>
      </c>
      <c r="G15" s="44" t="s">
        <v>24</v>
      </c>
      <c r="H15" s="44" t="s">
        <v>24</v>
      </c>
      <c r="I15" s="44" t="s">
        <v>24</v>
      </c>
      <c r="J15" s="45" t="s">
        <v>24</v>
      </c>
      <c r="K15" s="44" t="s">
        <v>24</v>
      </c>
      <c r="L15" s="8"/>
      <c r="M15" s="35"/>
      <c r="AP15" s="10">
        <v>75</v>
      </c>
      <c r="AQ15" s="10" t="str">
        <f>H15</f>
        <v>-</v>
      </c>
      <c r="AR15" s="10" t="e">
        <f t="shared" si="4"/>
        <v>#VALUE!</v>
      </c>
      <c r="AS15" s="10" t="e">
        <f t="shared" si="5"/>
        <v>#VALUE!</v>
      </c>
      <c r="AU15" s="10">
        <f t="shared" si="6"/>
        <v>71.25</v>
      </c>
      <c r="AV15" s="10">
        <f t="shared" si="0"/>
        <v>78.75</v>
      </c>
      <c r="AW15" s="10">
        <f t="shared" si="7"/>
        <v>67.5</v>
      </c>
      <c r="AX15" s="16">
        <f t="shared" si="8"/>
        <v>82.5</v>
      </c>
      <c r="AY15" s="17">
        <f t="shared" si="9"/>
        <v>0</v>
      </c>
      <c r="AZ15" s="18"/>
      <c r="BA15" s="18"/>
      <c r="BB15" s="18"/>
      <c r="BC15" s="18" t="str">
        <f t="shared" si="1"/>
        <v>Error</v>
      </c>
      <c r="BD15" s="18">
        <f t="shared" si="10"/>
        <v>6.666666666666667</v>
      </c>
      <c r="BE15" s="18" t="str">
        <f t="shared" si="2"/>
        <v>Error</v>
      </c>
      <c r="BF15" s="19">
        <v>13</v>
      </c>
      <c r="BG15" s="19"/>
      <c r="BH15" s="14"/>
      <c r="BI15" s="14"/>
      <c r="BJ15" s="14"/>
      <c r="BK15" s="14"/>
      <c r="BL15" s="14"/>
      <c r="BM15" s="23">
        <v>13</v>
      </c>
      <c r="BN15" s="24">
        <f t="shared" si="3"/>
        <v>0</v>
      </c>
      <c r="BO15" s="14"/>
    </row>
    <row r="16" spans="2:67" x14ac:dyDescent="0.15">
      <c r="B16" s="8"/>
      <c r="C16" s="1"/>
      <c r="D16" s="1"/>
      <c r="E16" s="1"/>
      <c r="F16" s="1"/>
      <c r="G16" s="1"/>
      <c r="H16" s="1"/>
      <c r="I16" s="1"/>
      <c r="J16" s="1"/>
      <c r="K16" s="1"/>
      <c r="L16" s="8"/>
      <c r="M16" s="35"/>
      <c r="AP16" s="10">
        <v>100</v>
      </c>
      <c r="AQ16" s="10" t="str">
        <f>I15</f>
        <v>-</v>
      </c>
      <c r="AR16" s="10" t="e">
        <f t="shared" si="4"/>
        <v>#VALUE!</v>
      </c>
      <c r="AS16" s="10" t="e">
        <f t="shared" si="5"/>
        <v>#VALUE!</v>
      </c>
      <c r="AU16" s="10">
        <f t="shared" si="6"/>
        <v>95</v>
      </c>
      <c r="AV16" s="10">
        <f t="shared" si="0"/>
        <v>105</v>
      </c>
      <c r="AW16" s="10">
        <f t="shared" si="7"/>
        <v>90</v>
      </c>
      <c r="AX16" s="16">
        <f t="shared" si="8"/>
        <v>110</v>
      </c>
      <c r="AY16" s="17">
        <f t="shared" si="9"/>
        <v>0</v>
      </c>
      <c r="AZ16" s="18"/>
      <c r="BA16" s="18"/>
      <c r="BB16" s="18"/>
      <c r="BC16" s="18" t="str">
        <f t="shared" si="1"/>
        <v>Error</v>
      </c>
      <c r="BD16" s="18">
        <f t="shared" si="10"/>
        <v>6.666666666666667</v>
      </c>
      <c r="BE16" s="18" t="str">
        <f t="shared" si="2"/>
        <v>Error</v>
      </c>
      <c r="BF16" s="19">
        <v>14</v>
      </c>
      <c r="BG16" s="19"/>
      <c r="BH16" s="14"/>
      <c r="BI16" s="14"/>
      <c r="BJ16" s="14"/>
      <c r="BK16" s="14"/>
      <c r="BL16" s="14"/>
      <c r="BM16" s="23">
        <v>14</v>
      </c>
      <c r="BN16" s="24">
        <f t="shared" si="3"/>
        <v>0</v>
      </c>
      <c r="BO16" s="14"/>
    </row>
    <row r="17" spans="2:67" x14ac:dyDescent="0.15">
      <c r="B17" s="8"/>
      <c r="C17" s="1"/>
      <c r="D17" s="1"/>
      <c r="E17" s="1"/>
      <c r="F17" s="1"/>
      <c r="G17" s="1"/>
      <c r="H17" s="1"/>
      <c r="I17" s="1"/>
      <c r="J17" s="1"/>
      <c r="K17" s="1"/>
      <c r="L17" s="8"/>
      <c r="M17" s="35"/>
      <c r="AP17" s="10">
        <v>1</v>
      </c>
      <c r="AQ17" s="10" t="str">
        <f>J15</f>
        <v>-</v>
      </c>
      <c r="AR17" s="10" t="e">
        <f t="shared" si="4"/>
        <v>#VALUE!</v>
      </c>
      <c r="AS17" s="10" t="e">
        <f t="shared" si="5"/>
        <v>#VALUE!</v>
      </c>
      <c r="AU17" s="10">
        <f t="shared" si="6"/>
        <v>0.95</v>
      </c>
      <c r="AV17" s="10">
        <f t="shared" si="0"/>
        <v>1.05</v>
      </c>
      <c r="AW17" s="10">
        <f t="shared" si="7"/>
        <v>0.9</v>
      </c>
      <c r="AX17" s="16">
        <f t="shared" si="8"/>
        <v>1.1000000000000001</v>
      </c>
      <c r="AY17" s="17">
        <f t="shared" si="9"/>
        <v>0</v>
      </c>
      <c r="AZ17" s="18"/>
      <c r="BA17" s="18"/>
      <c r="BB17" s="18"/>
      <c r="BC17" s="18" t="str">
        <f t="shared" si="1"/>
        <v>Error</v>
      </c>
      <c r="BD17" s="18">
        <f t="shared" si="10"/>
        <v>6.666666666666667</v>
      </c>
      <c r="BE17" s="18" t="str">
        <f t="shared" si="2"/>
        <v>Error</v>
      </c>
      <c r="BF17" s="19">
        <v>15</v>
      </c>
      <c r="BG17" s="19"/>
      <c r="BH17" s="14"/>
      <c r="BI17" s="14"/>
      <c r="BJ17" s="14"/>
      <c r="BK17" s="14"/>
      <c r="BL17" s="14"/>
      <c r="BM17" s="23">
        <v>15</v>
      </c>
      <c r="BN17" s="24">
        <f t="shared" si="3"/>
        <v>0</v>
      </c>
      <c r="BO17" s="14"/>
    </row>
    <row r="18" spans="2:67" ht="32" customHeight="1" x14ac:dyDescent="0.15">
      <c r="B18" s="8"/>
      <c r="C18" s="54" t="s">
        <v>38</v>
      </c>
      <c r="D18" s="54"/>
      <c r="E18" s="54"/>
      <c r="F18" s="54"/>
      <c r="G18" s="54"/>
      <c r="H18" s="54"/>
      <c r="I18" s="54"/>
      <c r="J18" s="54"/>
      <c r="K18" s="54"/>
      <c r="L18" s="8"/>
      <c r="M18" s="35"/>
      <c r="AP18" s="10">
        <v>39</v>
      </c>
      <c r="AQ18" s="10" t="str">
        <f>K15</f>
        <v>-</v>
      </c>
      <c r="AR18" s="10" t="e">
        <f t="shared" si="4"/>
        <v>#VALUE!</v>
      </c>
      <c r="AS18" s="10" t="e">
        <f t="shared" si="5"/>
        <v>#VALUE!</v>
      </c>
      <c r="AU18" s="10">
        <f t="shared" si="6"/>
        <v>37.049999999999997</v>
      </c>
      <c r="AV18" s="10">
        <f t="shared" si="0"/>
        <v>40.950000000000003</v>
      </c>
      <c r="AW18" s="10">
        <f t="shared" si="7"/>
        <v>35.1</v>
      </c>
      <c r="AX18" s="16">
        <f t="shared" si="8"/>
        <v>42.9</v>
      </c>
      <c r="AY18" s="17">
        <f t="shared" si="9"/>
        <v>0</v>
      </c>
      <c r="AZ18" s="18"/>
      <c r="BA18" s="18"/>
      <c r="BB18" s="18"/>
      <c r="BC18" s="18" t="str">
        <f t="shared" si="1"/>
        <v>Error</v>
      </c>
      <c r="BD18" s="18">
        <f t="shared" si="10"/>
        <v>6.666666666666667</v>
      </c>
      <c r="BE18" s="18" t="str">
        <f t="shared" si="2"/>
        <v>Error</v>
      </c>
      <c r="BF18" s="19">
        <v>16</v>
      </c>
      <c r="BG18" s="14"/>
      <c r="BH18" s="14"/>
      <c r="BI18" s="14"/>
      <c r="BJ18" s="14"/>
      <c r="BK18" s="14"/>
      <c r="BL18" s="14"/>
      <c r="BM18" s="14">
        <v>16</v>
      </c>
      <c r="BN18" s="24">
        <f t="shared" si="3"/>
        <v>0</v>
      </c>
      <c r="BO18" s="14"/>
    </row>
    <row r="19" spans="2:67" x14ac:dyDescent="0.15">
      <c r="B19" s="8"/>
      <c r="C19" s="1"/>
      <c r="D19" s="1"/>
      <c r="E19" s="1"/>
      <c r="F19" s="1"/>
      <c r="G19" s="1"/>
      <c r="H19" s="1"/>
      <c r="I19" s="1"/>
      <c r="J19" s="1"/>
      <c r="K19" s="1"/>
      <c r="L19" s="8"/>
      <c r="M19" s="35"/>
      <c r="AX19" s="23"/>
      <c r="AY19" s="23"/>
      <c r="AZ19" s="23"/>
      <c r="BA19" s="23"/>
      <c r="BB19" s="23"/>
      <c r="BC19" s="18" t="s">
        <v>25</v>
      </c>
      <c r="BD19" s="30">
        <f>BL3/100</f>
        <v>0</v>
      </c>
      <c r="BE19" s="14"/>
      <c r="BF19" s="14"/>
      <c r="BG19" s="14"/>
      <c r="BH19" s="14"/>
      <c r="BI19" s="14"/>
      <c r="BJ19" s="14"/>
      <c r="BK19" s="14"/>
      <c r="BL19" s="14"/>
      <c r="BM19" s="14"/>
      <c r="BN19" s="14"/>
      <c r="BO19" s="14"/>
    </row>
    <row r="20" spans="2:67" ht="31" customHeight="1" x14ac:dyDescent="0.15">
      <c r="B20" s="8"/>
      <c r="C20" s="55" t="s">
        <v>44</v>
      </c>
      <c r="D20" s="55"/>
      <c r="E20" s="55"/>
      <c r="F20" s="55"/>
      <c r="G20" s="55"/>
      <c r="H20" s="55"/>
      <c r="I20" s="55"/>
      <c r="J20" s="55"/>
      <c r="K20" s="55"/>
      <c r="L20" s="8"/>
      <c r="M20" s="35"/>
      <c r="AX20" s="23"/>
      <c r="AY20" s="23"/>
      <c r="AZ20" s="23"/>
      <c r="BA20" s="23"/>
      <c r="BB20" s="23"/>
      <c r="BC20" s="18" t="s">
        <v>5</v>
      </c>
      <c r="BD20" s="30">
        <f>BL4/100</f>
        <v>0</v>
      </c>
      <c r="BE20" s="14"/>
      <c r="BF20" s="14"/>
      <c r="BG20" s="14"/>
      <c r="BH20" s="14"/>
      <c r="BI20" s="14"/>
      <c r="BJ20" s="14"/>
      <c r="BK20" s="14"/>
      <c r="BL20" s="14"/>
      <c r="BM20" s="14"/>
      <c r="BN20" s="14"/>
      <c r="BO20" s="14"/>
    </row>
    <row r="21" spans="2:67" x14ac:dyDescent="0.15">
      <c r="B21" s="8"/>
      <c r="C21" s="1"/>
      <c r="D21" s="1"/>
      <c r="E21" s="1"/>
      <c r="F21" s="1"/>
      <c r="G21" s="1"/>
      <c r="H21" s="1"/>
      <c r="I21" s="1"/>
      <c r="J21" s="1"/>
      <c r="K21" s="1"/>
      <c r="L21" s="8"/>
      <c r="M21" s="35"/>
      <c r="AX21" s="23"/>
      <c r="AY21" s="23"/>
      <c r="AZ21" s="23"/>
      <c r="BA21" s="23"/>
      <c r="BB21" s="23"/>
      <c r="BC21" s="18" t="s">
        <v>28</v>
      </c>
      <c r="BD21" s="30">
        <f>BL5/100</f>
        <v>0</v>
      </c>
      <c r="BE21" s="14"/>
      <c r="BF21" s="14"/>
      <c r="BG21" s="14"/>
      <c r="BH21" s="14"/>
      <c r="BI21" s="14"/>
      <c r="BJ21" s="14"/>
      <c r="BK21" s="14"/>
      <c r="BL21" s="14"/>
      <c r="BM21" s="14"/>
      <c r="BN21" s="14"/>
      <c r="BO21" s="14"/>
    </row>
    <row r="22" spans="2:67" x14ac:dyDescent="0.15">
      <c r="B22" s="8"/>
      <c r="C22" s="1"/>
      <c r="D22" s="1"/>
      <c r="E22" s="1"/>
      <c r="F22" s="1"/>
      <c r="G22" s="1"/>
      <c r="H22" s="1"/>
      <c r="I22" s="1"/>
      <c r="J22" s="1"/>
      <c r="K22" s="1"/>
      <c r="L22" s="8"/>
      <c r="M22" s="35"/>
      <c r="AX22" s="23"/>
      <c r="AY22" s="23"/>
      <c r="AZ22" s="23"/>
      <c r="BA22" s="23"/>
      <c r="BB22" s="23"/>
      <c r="BC22" s="14"/>
      <c r="BD22" s="14"/>
      <c r="BE22" s="14"/>
      <c r="BF22" s="14"/>
      <c r="BG22" s="14"/>
      <c r="BH22" s="14"/>
      <c r="BI22" s="14"/>
      <c r="BJ22" s="14"/>
      <c r="BK22" s="14"/>
      <c r="BL22" s="14"/>
      <c r="BM22" s="14"/>
      <c r="BN22" s="14"/>
      <c r="BO22" s="14"/>
    </row>
    <row r="23" spans="2:67" x14ac:dyDescent="0.2">
      <c r="B23" s="8"/>
      <c r="C23" s="1"/>
      <c r="D23" s="1"/>
      <c r="E23" s="1"/>
      <c r="F23" s="1"/>
      <c r="G23" s="1"/>
      <c r="H23" s="1"/>
      <c r="I23" s="1"/>
      <c r="J23" s="1"/>
      <c r="K23" s="1"/>
      <c r="L23" s="8"/>
      <c r="M23" s="35"/>
    </row>
    <row r="24" spans="2:67" ht="26" customHeight="1" x14ac:dyDescent="0.2">
      <c r="B24" s="8"/>
      <c r="C24" s="1"/>
      <c r="D24" s="1"/>
      <c r="E24" s="1"/>
      <c r="F24" s="1"/>
      <c r="G24" s="1"/>
      <c r="H24" s="1"/>
      <c r="I24" s="1"/>
      <c r="J24" s="1"/>
      <c r="K24" s="40" t="s">
        <v>4</v>
      </c>
      <c r="L24" s="8"/>
      <c r="M24" s="35"/>
    </row>
    <row r="25" spans="2:67" x14ac:dyDescent="0.2">
      <c r="B25" s="8"/>
      <c r="C25" s="1"/>
      <c r="D25" s="1"/>
      <c r="E25" s="1"/>
      <c r="F25" s="1"/>
      <c r="G25" s="1"/>
      <c r="H25" s="1"/>
      <c r="I25" s="1"/>
      <c r="J25" s="1"/>
      <c r="K25" s="1"/>
      <c r="L25" s="8"/>
      <c r="M25" s="35"/>
    </row>
    <row r="26" spans="2:67" x14ac:dyDescent="0.2">
      <c r="B26" s="8"/>
      <c r="C26" s="1"/>
      <c r="D26" s="1"/>
      <c r="E26" s="1"/>
      <c r="F26" s="1"/>
      <c r="G26" s="1"/>
      <c r="H26" s="1"/>
      <c r="I26" s="1"/>
      <c r="J26" s="1"/>
      <c r="K26" s="1"/>
      <c r="L26" s="8"/>
      <c r="M26" s="35"/>
    </row>
    <row r="27" spans="2:67" x14ac:dyDescent="0.2">
      <c r="B27" s="8"/>
      <c r="C27" s="1"/>
      <c r="D27" s="1"/>
      <c r="E27" s="1"/>
      <c r="F27" s="1"/>
      <c r="G27" s="1"/>
      <c r="H27" s="1"/>
      <c r="I27" s="1"/>
      <c r="J27" s="1"/>
      <c r="K27" s="1"/>
      <c r="L27" s="8"/>
      <c r="M27" s="35"/>
    </row>
    <row r="28" spans="2:67" x14ac:dyDescent="0.2">
      <c r="B28" s="8"/>
      <c r="C28" s="1"/>
      <c r="D28" s="1"/>
      <c r="E28" s="1"/>
      <c r="F28" s="1"/>
      <c r="G28" s="1"/>
      <c r="H28" s="1"/>
      <c r="I28" s="1"/>
      <c r="J28" s="1"/>
      <c r="K28" s="1"/>
      <c r="L28" s="8"/>
      <c r="M28" s="35"/>
    </row>
    <row r="29" spans="2:67" x14ac:dyDescent="0.2">
      <c r="B29" s="8"/>
      <c r="C29" s="1"/>
      <c r="D29" s="1"/>
      <c r="E29" s="1"/>
      <c r="F29" s="1"/>
      <c r="G29" s="1"/>
      <c r="H29" s="1"/>
      <c r="I29" s="1"/>
      <c r="J29" s="1"/>
      <c r="K29" s="1"/>
      <c r="L29" s="8"/>
      <c r="M29" s="35"/>
    </row>
    <row r="30" spans="2:67" x14ac:dyDescent="0.2">
      <c r="B30" s="8"/>
      <c r="C30" s="1"/>
      <c r="D30" s="1"/>
      <c r="E30" s="1"/>
      <c r="F30" s="1"/>
      <c r="G30" s="1"/>
      <c r="H30" s="1"/>
      <c r="I30" s="1"/>
      <c r="J30" s="1"/>
      <c r="K30" s="1"/>
      <c r="L30" s="8"/>
      <c r="M30" s="35"/>
    </row>
    <row r="31" spans="2:67" x14ac:dyDescent="0.2">
      <c r="B31" s="8"/>
      <c r="C31" s="1"/>
      <c r="D31" s="1"/>
      <c r="E31" s="1"/>
      <c r="F31" s="1"/>
      <c r="G31" s="1"/>
      <c r="H31" s="1"/>
      <c r="I31" s="1"/>
      <c r="J31" s="1"/>
      <c r="K31" s="1"/>
      <c r="L31" s="8"/>
      <c r="M31" s="35"/>
    </row>
    <row r="32" spans="2:67" x14ac:dyDescent="0.2">
      <c r="B32" s="8"/>
      <c r="C32" s="1"/>
      <c r="D32" s="1"/>
      <c r="E32" s="1"/>
      <c r="F32" s="1"/>
      <c r="G32" s="1"/>
      <c r="H32" s="1"/>
      <c r="I32" s="1"/>
      <c r="J32" s="1"/>
      <c r="K32" s="1"/>
      <c r="L32" s="8"/>
      <c r="M32" s="35"/>
    </row>
    <row r="33" spans="2:13" x14ac:dyDescent="0.2">
      <c r="B33" s="8"/>
      <c r="C33" s="1"/>
      <c r="D33" s="1"/>
      <c r="E33" s="1"/>
      <c r="F33" s="1"/>
      <c r="G33" s="1"/>
      <c r="H33" s="1"/>
      <c r="I33" s="1"/>
      <c r="J33" s="1"/>
      <c r="K33" s="1"/>
      <c r="L33" s="8"/>
      <c r="M33" s="35"/>
    </row>
    <row r="34" spans="2:13" ht="29" customHeight="1" x14ac:dyDescent="0.2">
      <c r="B34" s="8"/>
      <c r="C34" s="1"/>
      <c r="D34" s="1"/>
      <c r="E34" s="1"/>
      <c r="F34" s="1"/>
      <c r="G34" s="1"/>
      <c r="H34" s="1"/>
      <c r="I34" s="1"/>
      <c r="J34" s="1"/>
      <c r="K34" s="43" t="s">
        <v>5</v>
      </c>
      <c r="L34" s="8"/>
      <c r="M34" s="35"/>
    </row>
    <row r="35" spans="2:13" x14ac:dyDescent="0.2">
      <c r="B35" s="8"/>
      <c r="C35" s="1"/>
      <c r="D35" s="1"/>
      <c r="E35" s="1"/>
      <c r="F35" s="1"/>
      <c r="G35" s="1"/>
      <c r="H35" s="1"/>
      <c r="I35" s="1"/>
      <c r="J35" s="1"/>
      <c r="K35" s="1"/>
      <c r="L35" s="8"/>
      <c r="M35" s="35"/>
    </row>
    <row r="36" spans="2:13" x14ac:dyDescent="0.2">
      <c r="B36" s="8"/>
      <c r="C36" s="1"/>
      <c r="D36" s="1"/>
      <c r="E36" s="1"/>
      <c r="F36" s="1"/>
      <c r="G36" s="1"/>
      <c r="H36" s="1"/>
      <c r="I36" s="1"/>
      <c r="J36" s="1"/>
      <c r="K36" s="1"/>
      <c r="L36" s="8"/>
      <c r="M36" s="35"/>
    </row>
    <row r="37" spans="2:13" x14ac:dyDescent="0.2">
      <c r="B37" s="8"/>
      <c r="C37" s="1"/>
      <c r="D37" s="1"/>
      <c r="E37" s="1"/>
      <c r="F37" s="1"/>
      <c r="G37" s="1"/>
      <c r="H37" s="1"/>
      <c r="I37" s="1"/>
      <c r="J37" s="1"/>
      <c r="K37" s="1"/>
      <c r="L37" s="8"/>
      <c r="M37" s="35"/>
    </row>
    <row r="38" spans="2:13" x14ac:dyDescent="0.2">
      <c r="B38" s="8"/>
      <c r="C38" s="1"/>
      <c r="D38" s="1"/>
      <c r="E38" s="1"/>
      <c r="F38" s="1"/>
      <c r="G38" s="1"/>
      <c r="H38" s="1"/>
      <c r="I38" s="1"/>
      <c r="J38" s="1"/>
      <c r="K38" s="1"/>
      <c r="L38" s="8"/>
      <c r="M38" s="35"/>
    </row>
    <row r="39" spans="2:13" x14ac:dyDescent="0.2">
      <c r="B39" s="8"/>
      <c r="C39" s="1"/>
      <c r="D39" s="1"/>
      <c r="E39" s="1"/>
      <c r="F39" s="1"/>
      <c r="G39" s="1"/>
      <c r="H39" s="1"/>
      <c r="I39" s="1"/>
      <c r="J39" s="1"/>
      <c r="K39" s="1"/>
      <c r="L39" s="8"/>
      <c r="M39" s="35"/>
    </row>
    <row r="40" spans="2:13" x14ac:dyDescent="0.2">
      <c r="B40" s="8"/>
      <c r="C40" s="1"/>
      <c r="D40" s="1"/>
      <c r="E40" s="1"/>
      <c r="F40" s="1"/>
      <c r="G40" s="1"/>
      <c r="H40" s="1"/>
      <c r="I40" s="1"/>
      <c r="J40" s="1"/>
      <c r="K40" s="1"/>
      <c r="L40" s="8"/>
      <c r="M40" s="35"/>
    </row>
    <row r="41" spans="2:13" x14ac:dyDescent="0.2">
      <c r="B41" s="8"/>
      <c r="C41" s="1"/>
      <c r="D41" s="1"/>
      <c r="E41" s="1"/>
      <c r="F41" s="1"/>
      <c r="G41" s="1"/>
      <c r="H41" s="1"/>
      <c r="I41" s="1"/>
      <c r="J41" s="1"/>
      <c r="K41" s="1"/>
      <c r="L41" s="8"/>
      <c r="M41" s="35"/>
    </row>
    <row r="42" spans="2:13" x14ac:dyDescent="0.2">
      <c r="B42" s="8"/>
      <c r="C42" s="1"/>
      <c r="D42" s="1"/>
      <c r="E42" s="1"/>
      <c r="F42" s="1"/>
      <c r="G42" s="1"/>
      <c r="H42" s="1"/>
      <c r="I42" s="1"/>
      <c r="J42" s="1"/>
      <c r="K42" s="1"/>
      <c r="L42" s="8"/>
      <c r="M42" s="35"/>
    </row>
    <row r="43" spans="2:13" x14ac:dyDescent="0.2">
      <c r="B43" s="8"/>
      <c r="C43" s="1"/>
      <c r="D43" s="1"/>
      <c r="E43" s="1"/>
      <c r="F43" s="1"/>
      <c r="G43" s="1"/>
      <c r="H43" s="1"/>
      <c r="I43" s="1"/>
      <c r="J43" s="1"/>
      <c r="K43" s="1"/>
      <c r="L43" s="8"/>
      <c r="M43" s="35"/>
    </row>
    <row r="44" spans="2:13" ht="29" customHeight="1" x14ac:dyDescent="0.2">
      <c r="B44" s="8"/>
      <c r="C44" s="1"/>
      <c r="D44" s="1"/>
      <c r="E44" s="1"/>
      <c r="F44" s="1"/>
      <c r="G44" s="1"/>
      <c r="H44" s="1"/>
      <c r="I44" s="1"/>
      <c r="J44" s="1"/>
      <c r="K44" s="42" t="s">
        <v>6</v>
      </c>
      <c r="L44" s="8"/>
      <c r="M44" s="35"/>
    </row>
    <row r="45" spans="2:13" x14ac:dyDescent="0.2">
      <c r="B45" s="8"/>
      <c r="C45" s="1"/>
      <c r="D45" s="1"/>
      <c r="E45" s="1"/>
      <c r="F45" s="1"/>
      <c r="G45" s="1"/>
      <c r="H45" s="1"/>
      <c r="I45" s="1"/>
      <c r="J45" s="1"/>
      <c r="K45" s="1"/>
      <c r="L45" s="8"/>
      <c r="M45" s="35"/>
    </row>
    <row r="46" spans="2:13" ht="28" customHeight="1" x14ac:dyDescent="0.2">
      <c r="B46" s="8"/>
      <c r="C46" s="40" t="s">
        <v>4</v>
      </c>
      <c r="D46" s="43" t="s">
        <v>5</v>
      </c>
      <c r="E46" s="42" t="s">
        <v>6</v>
      </c>
      <c r="F46" s="1"/>
      <c r="G46" s="1"/>
      <c r="H46" s="1"/>
      <c r="I46" s="1"/>
      <c r="J46" s="1"/>
      <c r="K46" s="1"/>
      <c r="L46" s="8"/>
      <c r="M46" s="35"/>
    </row>
    <row r="47" spans="2:13" ht="24" customHeight="1" x14ac:dyDescent="0.2">
      <c r="B47" s="8"/>
      <c r="C47" s="1"/>
      <c r="D47" s="1"/>
      <c r="E47" s="1"/>
      <c r="F47" s="1"/>
      <c r="G47" s="1"/>
      <c r="H47" s="1"/>
      <c r="I47" s="1"/>
      <c r="J47" s="1"/>
      <c r="K47" s="1"/>
      <c r="L47" s="8"/>
      <c r="M47" s="35"/>
    </row>
    <row r="48" spans="2:13" ht="34" customHeight="1" x14ac:dyDescent="0.2">
      <c r="B48" s="8"/>
      <c r="C48" s="1"/>
      <c r="D48" s="1"/>
      <c r="E48" s="1"/>
      <c r="F48" s="1"/>
      <c r="G48" s="1"/>
      <c r="H48" s="1"/>
      <c r="I48" s="1"/>
      <c r="J48" s="1"/>
      <c r="K48" s="1"/>
      <c r="L48" s="8"/>
      <c r="M48" s="35"/>
    </row>
    <row r="49" spans="2:13" ht="56" customHeight="1" x14ac:dyDescent="0.2">
      <c r="B49" s="8"/>
      <c r="C49" s="3"/>
      <c r="D49" s="60" t="str">
        <f>BI7</f>
        <v>¡Vamos a Estimar!</v>
      </c>
      <c r="E49" s="60"/>
      <c r="F49" s="60"/>
      <c r="G49" s="60"/>
      <c r="H49" s="60"/>
      <c r="I49" s="60"/>
      <c r="J49" s="60"/>
      <c r="K49" s="3"/>
      <c r="L49" s="8"/>
      <c r="M49" s="35"/>
    </row>
    <row r="50" spans="2:13" ht="16" customHeight="1" x14ac:dyDescent="0.2">
      <c r="B50" s="8"/>
      <c r="C50" s="4"/>
      <c r="D50" s="50" t="str">
        <f>IF(D49="Calibrado",BJ9,IF(D49="Sobre-estimación",BJ8,IF(D49="Sub-estimación",BJ10,IF(D49="¡Vamos a Estimar!",BJ11,"Error"))))</f>
        <v>Con ayuda del Diagrama de Área Estándar para severidad gotera en frutos de cafeto en el campo, estime el porcentaje de área de la hoja que está afectada por la enfermedad y escriba en cada cuadro con el valor respectivo estimado por usted.</v>
      </c>
      <c r="E50" s="50"/>
      <c r="F50" s="50"/>
      <c r="G50" s="50"/>
      <c r="H50" s="50"/>
      <c r="I50" s="50"/>
      <c r="J50" s="50"/>
      <c r="K50" s="4"/>
      <c r="L50" s="8"/>
      <c r="M50" s="35"/>
    </row>
    <row r="51" spans="2:13" ht="16" customHeight="1" x14ac:dyDescent="0.2">
      <c r="B51" s="8"/>
      <c r="C51" s="4"/>
      <c r="D51" s="50"/>
      <c r="E51" s="50"/>
      <c r="F51" s="50"/>
      <c r="G51" s="50"/>
      <c r="H51" s="50"/>
      <c r="I51" s="50"/>
      <c r="J51" s="50"/>
      <c r="K51" s="4"/>
      <c r="L51" s="8"/>
      <c r="M51" s="35"/>
    </row>
    <row r="52" spans="2:13" ht="16" customHeight="1" x14ac:dyDescent="0.2">
      <c r="B52" s="8"/>
      <c r="C52" s="4"/>
      <c r="D52" s="50"/>
      <c r="E52" s="50"/>
      <c r="F52" s="50"/>
      <c r="G52" s="50"/>
      <c r="H52" s="50"/>
      <c r="I52" s="50"/>
      <c r="J52" s="50"/>
      <c r="K52" s="4"/>
      <c r="L52" s="8"/>
      <c r="M52" s="35"/>
    </row>
    <row r="53" spans="2:13" ht="16" customHeight="1" x14ac:dyDescent="0.2">
      <c r="B53" s="8"/>
      <c r="C53" s="4"/>
      <c r="D53" s="50"/>
      <c r="E53" s="50"/>
      <c r="F53" s="50"/>
      <c r="G53" s="50"/>
      <c r="H53" s="50"/>
      <c r="I53" s="50"/>
      <c r="J53" s="50"/>
      <c r="K53" s="4"/>
      <c r="L53" s="8"/>
      <c r="M53" s="35"/>
    </row>
    <row r="54" spans="2:13" ht="16" customHeight="1" x14ac:dyDescent="0.2">
      <c r="B54" s="8"/>
      <c r="C54" s="4"/>
      <c r="D54" s="50"/>
      <c r="E54" s="50"/>
      <c r="F54" s="50"/>
      <c r="G54" s="50"/>
      <c r="H54" s="50"/>
      <c r="I54" s="50"/>
      <c r="J54" s="50"/>
      <c r="K54" s="4"/>
      <c r="L54" s="8"/>
      <c r="M54" s="35"/>
    </row>
    <row r="55" spans="2:13" ht="16" customHeight="1" x14ac:dyDescent="0.2">
      <c r="B55" s="8"/>
      <c r="C55" s="4"/>
      <c r="D55" s="50"/>
      <c r="E55" s="50"/>
      <c r="F55" s="50"/>
      <c r="G55" s="50"/>
      <c r="H55" s="50"/>
      <c r="I55" s="50"/>
      <c r="J55" s="50"/>
      <c r="K55" s="4"/>
      <c r="L55" s="8"/>
      <c r="M55" s="35"/>
    </row>
    <row r="56" spans="2:13" ht="16" customHeight="1" x14ac:dyDescent="0.2">
      <c r="B56" s="8"/>
      <c r="C56" s="4"/>
      <c r="D56" s="4"/>
      <c r="E56" s="4"/>
      <c r="F56" s="4"/>
      <c r="G56" s="4"/>
      <c r="H56" s="4"/>
      <c r="I56" s="4"/>
      <c r="J56" s="4"/>
      <c r="K56" s="4"/>
      <c r="L56" s="8"/>
      <c r="M56" s="35"/>
    </row>
    <row r="57" spans="2:13" x14ac:dyDescent="0.2">
      <c r="B57" s="8"/>
      <c r="C57" s="1"/>
      <c r="D57" s="1"/>
      <c r="E57" s="1"/>
      <c r="F57" s="1"/>
      <c r="G57" s="1"/>
      <c r="H57" s="1"/>
      <c r="I57" s="1"/>
      <c r="J57" s="1"/>
      <c r="K57" s="1"/>
      <c r="L57" s="8"/>
      <c r="M57" s="35"/>
    </row>
    <row r="58" spans="2:13" ht="23" x14ac:dyDescent="0.2">
      <c r="B58" s="4"/>
      <c r="C58" s="4"/>
      <c r="D58" s="4"/>
      <c r="E58" s="4"/>
      <c r="F58" s="4"/>
      <c r="G58" s="4"/>
      <c r="H58" s="4"/>
      <c r="I58" s="4"/>
      <c r="J58" s="4"/>
      <c r="K58" s="4"/>
      <c r="L58" s="4"/>
      <c r="M58" s="36"/>
    </row>
    <row r="59" spans="2:13" ht="23" x14ac:dyDescent="0.2">
      <c r="B59" s="4"/>
      <c r="C59" s="4"/>
      <c r="D59" s="4"/>
      <c r="E59" s="4"/>
      <c r="F59" s="4"/>
      <c r="G59" s="4"/>
      <c r="H59" s="4"/>
      <c r="I59" s="4"/>
      <c r="J59" s="4"/>
      <c r="K59" s="4"/>
      <c r="L59" s="4"/>
      <c r="M59" s="36"/>
    </row>
    <row r="60" spans="2:13" ht="23" x14ac:dyDescent="0.2">
      <c r="B60" s="4"/>
      <c r="C60" s="4"/>
      <c r="D60" s="4"/>
      <c r="E60" s="4"/>
      <c r="F60" s="4"/>
      <c r="G60" s="4"/>
      <c r="H60" s="4"/>
      <c r="I60" s="4"/>
      <c r="J60" s="4"/>
      <c r="K60" s="4"/>
      <c r="L60" s="4"/>
      <c r="M60" s="36"/>
    </row>
    <row r="61" spans="2:13" ht="23" x14ac:dyDescent="0.2">
      <c r="B61" s="4"/>
      <c r="C61" s="4"/>
      <c r="D61" s="4"/>
      <c r="E61" s="4"/>
      <c r="F61" s="4"/>
      <c r="G61" s="4"/>
      <c r="H61" s="4"/>
      <c r="I61" s="4"/>
      <c r="J61" s="4"/>
      <c r="K61" s="4"/>
      <c r="L61" s="4"/>
      <c r="M61" s="36"/>
    </row>
    <row r="62" spans="2:13" ht="17" thickBot="1" x14ac:dyDescent="0.25">
      <c r="B62" s="9"/>
      <c r="C62" s="5"/>
      <c r="D62" s="5"/>
      <c r="E62" s="5"/>
      <c r="F62" s="5"/>
      <c r="G62" s="5"/>
      <c r="H62" s="5"/>
      <c r="I62" s="5"/>
      <c r="J62" s="5"/>
      <c r="K62" s="5"/>
      <c r="L62" s="9"/>
      <c r="M62" s="35"/>
    </row>
    <row r="63" spans="2:13" ht="17" thickTop="1" x14ac:dyDescent="0.2"/>
    <row r="175" spans="2:13" x14ac:dyDescent="0.2">
      <c r="B175" s="6"/>
      <c r="L175" s="6"/>
      <c r="M175" s="34"/>
    </row>
    <row r="176" spans="2:13" x14ac:dyDescent="0.2">
      <c r="B176" s="6"/>
      <c r="L176" s="6"/>
      <c r="M176" s="34"/>
    </row>
    <row r="177" spans="2:13" x14ac:dyDescent="0.2">
      <c r="B177" s="6"/>
      <c r="L177" s="6"/>
      <c r="M177" s="34"/>
    </row>
    <row r="178" spans="2:13" x14ac:dyDescent="0.2">
      <c r="B178" s="6"/>
      <c r="L178" s="6"/>
      <c r="M178" s="34"/>
    </row>
    <row r="179" spans="2:13" x14ac:dyDescent="0.2">
      <c r="B179" s="6"/>
      <c r="L179" s="6"/>
      <c r="M179" s="34"/>
    </row>
    <row r="180" spans="2:13" x14ac:dyDescent="0.2">
      <c r="B180" s="6"/>
      <c r="L180" s="6"/>
      <c r="M180" s="34"/>
    </row>
    <row r="181" spans="2:13" x14ac:dyDescent="0.2">
      <c r="B181" s="6"/>
      <c r="L181" s="6"/>
      <c r="M181" s="34"/>
    </row>
    <row r="182" spans="2:13" x14ac:dyDescent="0.2">
      <c r="B182" s="6"/>
      <c r="L182" s="6"/>
      <c r="M182" s="34"/>
    </row>
    <row r="183" spans="2:13" x14ac:dyDescent="0.2">
      <c r="B183" s="6"/>
      <c r="L183" s="6"/>
      <c r="M183" s="34"/>
    </row>
    <row r="184" spans="2:13" x14ac:dyDescent="0.2">
      <c r="B184" s="6"/>
      <c r="L184" s="6"/>
      <c r="M184" s="34"/>
    </row>
    <row r="185" spans="2:13" x14ac:dyDescent="0.2">
      <c r="B185" s="6"/>
      <c r="L185" s="6"/>
      <c r="M185" s="34"/>
    </row>
    <row r="186" spans="2:13" x14ac:dyDescent="0.2">
      <c r="B186" s="6"/>
      <c r="L186" s="6"/>
      <c r="M186" s="34"/>
    </row>
    <row r="187" spans="2:13" x14ac:dyDescent="0.2">
      <c r="B187" s="6"/>
      <c r="L187" s="6"/>
      <c r="M187" s="34"/>
    </row>
    <row r="188" spans="2:13" x14ac:dyDescent="0.2">
      <c r="B188" s="6"/>
      <c r="L188" s="6"/>
      <c r="M188" s="34"/>
    </row>
    <row r="189" spans="2:13" x14ac:dyDescent="0.2">
      <c r="B189" s="6"/>
      <c r="L189" s="6"/>
      <c r="M189" s="34"/>
    </row>
    <row r="190" spans="2:13" x14ac:dyDescent="0.2">
      <c r="B190" s="6"/>
      <c r="L190" s="6"/>
      <c r="M190" s="34"/>
    </row>
    <row r="191" spans="2:13" x14ac:dyDescent="0.2">
      <c r="B191" s="6"/>
      <c r="L191" s="6"/>
      <c r="M191" s="34"/>
    </row>
    <row r="192" spans="2:13" x14ac:dyDescent="0.2">
      <c r="B192" s="6"/>
      <c r="L192" s="6"/>
      <c r="M192" s="34"/>
    </row>
    <row r="193" spans="2:13" x14ac:dyDescent="0.2">
      <c r="B193" s="6"/>
      <c r="L193" s="6"/>
      <c r="M193" s="34"/>
    </row>
    <row r="194" spans="2:13" x14ac:dyDescent="0.2">
      <c r="B194" s="6"/>
      <c r="L194" s="6"/>
      <c r="M194" s="34"/>
    </row>
    <row r="195" spans="2:13" x14ac:dyDescent="0.2">
      <c r="B195" s="6"/>
      <c r="L195" s="6"/>
      <c r="M195" s="34"/>
    </row>
    <row r="196" spans="2:13" x14ac:dyDescent="0.2">
      <c r="B196" s="6"/>
      <c r="L196" s="6"/>
      <c r="M196" s="34"/>
    </row>
    <row r="197" spans="2:13" x14ac:dyDescent="0.2">
      <c r="B197" s="6"/>
      <c r="L197" s="6"/>
      <c r="M197" s="34"/>
    </row>
    <row r="198" spans="2:13" x14ac:dyDescent="0.2">
      <c r="B198" s="6"/>
      <c r="L198" s="6"/>
      <c r="M198" s="34"/>
    </row>
    <row r="199" spans="2:13" x14ac:dyDescent="0.2">
      <c r="B199" s="6"/>
      <c r="L199" s="6"/>
      <c r="M199" s="34"/>
    </row>
    <row r="200" spans="2:13" x14ac:dyDescent="0.2">
      <c r="B200" s="6"/>
      <c r="L200" s="6"/>
      <c r="M200" s="34"/>
    </row>
    <row r="201" spans="2:13" x14ac:dyDescent="0.2">
      <c r="B201" s="6"/>
      <c r="L201" s="6"/>
      <c r="M201" s="34"/>
    </row>
    <row r="202" spans="2:13" x14ac:dyDescent="0.2">
      <c r="B202" s="6"/>
      <c r="L202" s="6"/>
      <c r="M202" s="34"/>
    </row>
    <row r="203" spans="2:13" x14ac:dyDescent="0.2">
      <c r="B203" s="6"/>
      <c r="L203" s="6"/>
      <c r="M203" s="34"/>
    </row>
    <row r="204" spans="2:13" x14ac:dyDescent="0.2">
      <c r="B204" s="6"/>
      <c r="L204" s="6"/>
      <c r="M204" s="34"/>
    </row>
    <row r="205" spans="2:13" x14ac:dyDescent="0.2">
      <c r="B205" s="6"/>
      <c r="L205" s="6"/>
      <c r="M205" s="34"/>
    </row>
    <row r="206" spans="2:13" x14ac:dyDescent="0.2">
      <c r="B206" s="6"/>
      <c r="L206" s="6"/>
      <c r="M206" s="34"/>
    </row>
    <row r="207" spans="2:13" x14ac:dyDescent="0.2">
      <c r="B207" s="6"/>
      <c r="L207" s="6"/>
      <c r="M207" s="34"/>
    </row>
    <row r="208" spans="2:13" x14ac:dyDescent="0.2">
      <c r="B208" s="6"/>
      <c r="L208" s="6"/>
      <c r="M208" s="34"/>
    </row>
    <row r="209" spans="2:13" x14ac:dyDescent="0.2">
      <c r="B209" s="6"/>
      <c r="L209" s="6"/>
      <c r="M209" s="34"/>
    </row>
    <row r="210" spans="2:13" x14ac:dyDescent="0.2">
      <c r="B210" s="6"/>
      <c r="L210" s="6"/>
      <c r="M210" s="34"/>
    </row>
    <row r="211" spans="2:13" x14ac:dyDescent="0.2">
      <c r="B211" s="6"/>
      <c r="L211" s="6"/>
      <c r="M211" s="34"/>
    </row>
    <row r="212" spans="2:13" x14ac:dyDescent="0.2">
      <c r="B212" s="6"/>
      <c r="L212" s="6"/>
      <c r="M212" s="34"/>
    </row>
    <row r="213" spans="2:13" x14ac:dyDescent="0.2">
      <c r="B213" s="6"/>
      <c r="L213" s="6"/>
      <c r="M213" s="34"/>
    </row>
    <row r="214" spans="2:13" x14ac:dyDescent="0.2">
      <c r="B214" s="6"/>
      <c r="L214" s="6"/>
      <c r="M214" s="34"/>
    </row>
    <row r="215" spans="2:13" x14ac:dyDescent="0.2">
      <c r="B215" s="6"/>
      <c r="L215" s="6"/>
      <c r="M215" s="34"/>
    </row>
    <row r="216" spans="2:13" x14ac:dyDescent="0.2">
      <c r="B216" s="6"/>
      <c r="L216" s="6"/>
      <c r="M216" s="34"/>
    </row>
    <row r="217" spans="2:13" x14ac:dyDescent="0.2">
      <c r="B217" s="6"/>
      <c r="L217" s="6"/>
      <c r="M217" s="34"/>
    </row>
    <row r="218" spans="2:13" x14ac:dyDescent="0.2">
      <c r="B218" s="6"/>
      <c r="L218" s="6"/>
      <c r="M218" s="34"/>
    </row>
    <row r="219" spans="2:13" x14ac:dyDescent="0.2">
      <c r="B219" s="6"/>
      <c r="L219" s="6"/>
      <c r="M219" s="34"/>
    </row>
    <row r="220" spans="2:13" x14ac:dyDescent="0.2">
      <c r="B220" s="6"/>
      <c r="L220" s="6"/>
      <c r="M220" s="34"/>
    </row>
    <row r="221" spans="2:13" x14ac:dyDescent="0.2">
      <c r="B221" s="6"/>
      <c r="L221" s="6"/>
      <c r="M221" s="34"/>
    </row>
    <row r="222" spans="2:13" x14ac:dyDescent="0.2">
      <c r="B222" s="6"/>
      <c r="L222" s="6"/>
      <c r="M222" s="34"/>
    </row>
    <row r="223" spans="2:13" x14ac:dyDescent="0.2">
      <c r="B223" s="6"/>
      <c r="L223" s="6"/>
      <c r="M223" s="34"/>
    </row>
    <row r="224" spans="2:13" x14ac:dyDescent="0.2">
      <c r="B224" s="6"/>
      <c r="L224" s="6"/>
      <c r="M224" s="34"/>
    </row>
    <row r="225" spans="2:13" x14ac:dyDescent="0.2">
      <c r="B225" s="6"/>
      <c r="L225" s="6"/>
      <c r="M225" s="34"/>
    </row>
    <row r="226" spans="2:13" x14ac:dyDescent="0.2">
      <c r="B226" s="6"/>
      <c r="L226" s="6"/>
      <c r="M226" s="34"/>
    </row>
    <row r="227" spans="2:13" x14ac:dyDescent="0.2">
      <c r="B227" s="6"/>
      <c r="L227" s="6"/>
      <c r="M227" s="34"/>
    </row>
    <row r="228" spans="2:13" x14ac:dyDescent="0.2">
      <c r="B228" s="6"/>
      <c r="L228" s="6"/>
      <c r="M228" s="34"/>
    </row>
    <row r="229" spans="2:13" x14ac:dyDescent="0.2">
      <c r="B229" s="6"/>
      <c r="L229" s="6"/>
      <c r="M229" s="34"/>
    </row>
    <row r="230" spans="2:13" x14ac:dyDescent="0.2">
      <c r="B230" s="6"/>
      <c r="L230" s="6"/>
      <c r="M230" s="34"/>
    </row>
    <row r="231" spans="2:13" x14ac:dyDescent="0.2">
      <c r="B231" s="6"/>
      <c r="L231" s="6"/>
      <c r="M231" s="34"/>
    </row>
    <row r="232" spans="2:13" x14ac:dyDescent="0.2">
      <c r="B232" s="6"/>
      <c r="L232" s="6"/>
      <c r="M232" s="34"/>
    </row>
    <row r="233" spans="2:13" x14ac:dyDescent="0.2">
      <c r="B233" s="6"/>
      <c r="L233" s="6"/>
      <c r="M233" s="34"/>
    </row>
    <row r="234" spans="2:13" x14ac:dyDescent="0.2">
      <c r="B234" s="6"/>
      <c r="L234" s="6"/>
      <c r="M234" s="34"/>
    </row>
    <row r="235" spans="2:13" x14ac:dyDescent="0.2">
      <c r="B235" s="6"/>
      <c r="L235" s="6"/>
      <c r="M235" s="34"/>
    </row>
    <row r="236" spans="2:13" x14ac:dyDescent="0.2">
      <c r="B236" s="6"/>
      <c r="L236" s="6"/>
      <c r="M236" s="34"/>
    </row>
    <row r="237" spans="2:13" x14ac:dyDescent="0.2">
      <c r="B237" s="6"/>
      <c r="L237" s="6"/>
      <c r="M237" s="34"/>
    </row>
    <row r="238" spans="2:13" x14ac:dyDescent="0.2">
      <c r="B238" s="6"/>
      <c r="L238" s="6"/>
      <c r="M238" s="34"/>
    </row>
    <row r="239" spans="2:13" x14ac:dyDescent="0.2">
      <c r="B239" s="6"/>
      <c r="L239" s="6"/>
      <c r="M239" s="34"/>
    </row>
    <row r="240" spans="2:13" x14ac:dyDescent="0.2">
      <c r="B240" s="6"/>
      <c r="L240" s="6"/>
      <c r="M240" s="34"/>
    </row>
    <row r="241" spans="2:13" x14ac:dyDescent="0.2">
      <c r="B241" s="6"/>
      <c r="L241" s="6"/>
      <c r="M241" s="34"/>
    </row>
    <row r="242" spans="2:13" x14ac:dyDescent="0.2">
      <c r="B242" s="6"/>
      <c r="L242" s="6"/>
      <c r="M242" s="34"/>
    </row>
    <row r="243" spans="2:13" x14ac:dyDescent="0.2">
      <c r="B243" s="6"/>
      <c r="L243" s="6"/>
      <c r="M243" s="34"/>
    </row>
    <row r="244" spans="2:13" x14ac:dyDescent="0.2">
      <c r="B244" s="6"/>
      <c r="L244" s="6"/>
      <c r="M244" s="34"/>
    </row>
    <row r="245" spans="2:13" x14ac:dyDescent="0.2">
      <c r="B245" s="6"/>
      <c r="L245" s="6"/>
      <c r="M245" s="34"/>
    </row>
    <row r="246" spans="2:13" x14ac:dyDescent="0.2">
      <c r="B246" s="6"/>
      <c r="L246" s="6"/>
      <c r="M246" s="34"/>
    </row>
    <row r="247" spans="2:13" x14ac:dyDescent="0.2">
      <c r="B247" s="6"/>
      <c r="L247" s="6"/>
      <c r="M247" s="34"/>
    </row>
    <row r="248" spans="2:13" x14ac:dyDescent="0.2">
      <c r="B248" s="6"/>
      <c r="L248" s="6"/>
      <c r="M248" s="34"/>
    </row>
    <row r="249" spans="2:13" x14ac:dyDescent="0.2">
      <c r="B249" s="6"/>
      <c r="L249" s="6"/>
      <c r="M249" s="34"/>
    </row>
    <row r="250" spans="2:13" x14ac:dyDescent="0.2">
      <c r="B250" s="6"/>
      <c r="L250" s="6"/>
      <c r="M250" s="34"/>
    </row>
    <row r="251" spans="2:13" x14ac:dyDescent="0.2">
      <c r="B251" s="6"/>
      <c r="L251" s="6"/>
      <c r="M251" s="34"/>
    </row>
    <row r="252" spans="2:13" x14ac:dyDescent="0.2">
      <c r="B252" s="6"/>
      <c r="L252" s="6"/>
      <c r="M252" s="34"/>
    </row>
    <row r="253" spans="2:13" x14ac:dyDescent="0.2">
      <c r="B253" s="6"/>
      <c r="L253" s="6"/>
      <c r="M253" s="34"/>
    </row>
    <row r="254" spans="2:13" x14ac:dyDescent="0.2">
      <c r="B254" s="6"/>
      <c r="L254" s="6"/>
      <c r="M254" s="34"/>
    </row>
    <row r="255" spans="2:13" x14ac:dyDescent="0.2">
      <c r="B255" s="6"/>
      <c r="L255" s="6"/>
      <c r="M255" s="34"/>
    </row>
    <row r="256" spans="2:13" x14ac:dyDescent="0.2">
      <c r="B256" s="6"/>
      <c r="L256" s="6"/>
      <c r="M256" s="34"/>
    </row>
    <row r="257" spans="2:13" x14ac:dyDescent="0.2">
      <c r="B257" s="6"/>
      <c r="L257" s="6"/>
      <c r="M257" s="34"/>
    </row>
    <row r="258" spans="2:13" x14ac:dyDescent="0.2">
      <c r="B258" s="6"/>
      <c r="L258" s="6"/>
      <c r="M258" s="34"/>
    </row>
    <row r="259" spans="2:13" x14ac:dyDescent="0.2">
      <c r="B259" s="6"/>
      <c r="L259" s="6"/>
      <c r="M259" s="34"/>
    </row>
    <row r="260" spans="2:13" x14ac:dyDescent="0.2">
      <c r="B260" s="6"/>
      <c r="L260" s="6"/>
      <c r="M260" s="34"/>
    </row>
    <row r="261" spans="2:13" x14ac:dyDescent="0.2">
      <c r="B261" s="6"/>
      <c r="L261" s="6"/>
      <c r="M261" s="34"/>
    </row>
    <row r="262" spans="2:13" x14ac:dyDescent="0.2">
      <c r="B262" s="6"/>
      <c r="L262" s="6"/>
      <c r="M262" s="34"/>
    </row>
    <row r="263" spans="2:13" x14ac:dyDescent="0.2">
      <c r="B263" s="6"/>
      <c r="L263" s="6"/>
      <c r="M263" s="34"/>
    </row>
    <row r="264" spans="2:13" x14ac:dyDescent="0.2">
      <c r="B264" s="6"/>
      <c r="L264" s="6"/>
      <c r="M264" s="34"/>
    </row>
    <row r="265" spans="2:13" x14ac:dyDescent="0.2">
      <c r="B265" s="6"/>
      <c r="L265" s="6"/>
      <c r="M265" s="34"/>
    </row>
    <row r="266" spans="2:13" x14ac:dyDescent="0.2">
      <c r="B266" s="6"/>
      <c r="L266" s="6"/>
      <c r="M266" s="34"/>
    </row>
    <row r="267" spans="2:13" x14ac:dyDescent="0.2">
      <c r="B267" s="6"/>
      <c r="L267" s="6"/>
      <c r="M267" s="34"/>
    </row>
    <row r="268" spans="2:13" x14ac:dyDescent="0.2">
      <c r="B268" s="6"/>
      <c r="L268" s="6"/>
      <c r="M268" s="34"/>
    </row>
    <row r="269" spans="2:13" x14ac:dyDescent="0.2">
      <c r="B269" s="6"/>
      <c r="L269" s="6"/>
      <c r="M269" s="34"/>
    </row>
    <row r="270" spans="2:13" x14ac:dyDescent="0.2">
      <c r="B270" s="6"/>
      <c r="L270" s="6"/>
      <c r="M270" s="34"/>
    </row>
    <row r="271" spans="2:13" x14ac:dyDescent="0.2">
      <c r="B271" s="6"/>
      <c r="L271" s="6"/>
      <c r="M271" s="34"/>
    </row>
    <row r="272" spans="2:13" x14ac:dyDescent="0.2">
      <c r="B272" s="6"/>
      <c r="L272" s="6"/>
      <c r="M272" s="34"/>
    </row>
    <row r="273" spans="2:13" x14ac:dyDescent="0.2">
      <c r="B273" s="6"/>
      <c r="L273" s="6"/>
      <c r="M273" s="34"/>
    </row>
    <row r="274" spans="2:13" x14ac:dyDescent="0.2">
      <c r="B274" s="6"/>
      <c r="L274" s="6"/>
      <c r="M274" s="34"/>
    </row>
    <row r="275" spans="2:13" x14ac:dyDescent="0.2">
      <c r="B275" s="6"/>
      <c r="L275" s="6"/>
      <c r="M275" s="34"/>
    </row>
    <row r="276" spans="2:13" x14ac:dyDescent="0.2">
      <c r="B276" s="6"/>
      <c r="L276" s="6"/>
      <c r="M276" s="34"/>
    </row>
    <row r="277" spans="2:13" x14ac:dyDescent="0.2">
      <c r="B277" s="6"/>
      <c r="L277" s="6"/>
      <c r="M277" s="34"/>
    </row>
    <row r="278" spans="2:13" x14ac:dyDescent="0.2">
      <c r="B278" s="6"/>
      <c r="L278" s="6"/>
      <c r="M278" s="34"/>
    </row>
    <row r="279" spans="2:13" x14ac:dyDescent="0.2">
      <c r="B279" s="6"/>
      <c r="L279" s="6"/>
      <c r="M279" s="34"/>
    </row>
    <row r="280" spans="2:13" x14ac:dyDescent="0.2">
      <c r="B280" s="6"/>
      <c r="L280" s="6"/>
      <c r="M280" s="34"/>
    </row>
    <row r="281" spans="2:13" x14ac:dyDescent="0.2">
      <c r="B281" s="6"/>
      <c r="L281" s="6"/>
      <c r="M281" s="34"/>
    </row>
    <row r="282" spans="2:13" x14ac:dyDescent="0.2">
      <c r="B282" s="6"/>
      <c r="L282" s="6"/>
      <c r="M282" s="34"/>
    </row>
    <row r="283" spans="2:13" x14ac:dyDescent="0.2">
      <c r="B283" s="6"/>
      <c r="L283" s="6"/>
      <c r="M283" s="34"/>
    </row>
    <row r="284" spans="2:13" x14ac:dyDescent="0.2">
      <c r="B284" s="6"/>
      <c r="L284" s="6"/>
      <c r="M284" s="34"/>
    </row>
    <row r="285" spans="2:13" x14ac:dyDescent="0.2">
      <c r="B285" s="6"/>
      <c r="L285" s="6"/>
      <c r="M285" s="34"/>
    </row>
    <row r="286" spans="2:13" x14ac:dyDescent="0.2">
      <c r="B286" s="6"/>
      <c r="L286" s="6"/>
      <c r="M286" s="34"/>
    </row>
    <row r="287" spans="2:13" x14ac:dyDescent="0.2">
      <c r="B287" s="6"/>
      <c r="L287" s="6"/>
      <c r="M287" s="34"/>
    </row>
    <row r="288" spans="2:13" x14ac:dyDescent="0.2">
      <c r="B288" s="6"/>
      <c r="L288" s="6"/>
      <c r="M288" s="34"/>
    </row>
    <row r="289" spans="2:13" x14ac:dyDescent="0.2">
      <c r="B289" s="6"/>
      <c r="L289" s="6"/>
      <c r="M289" s="34"/>
    </row>
    <row r="290" spans="2:13" x14ac:dyDescent="0.2">
      <c r="B290" s="6"/>
      <c r="L290" s="6"/>
      <c r="M290" s="34"/>
    </row>
    <row r="291" spans="2:13" x14ac:dyDescent="0.2">
      <c r="B291" s="6"/>
      <c r="L291" s="6"/>
      <c r="M291" s="34"/>
    </row>
    <row r="292" spans="2:13" x14ac:dyDescent="0.2">
      <c r="B292" s="6"/>
      <c r="L292" s="6"/>
      <c r="M292" s="34"/>
    </row>
    <row r="293" spans="2:13" x14ac:dyDescent="0.2">
      <c r="B293" s="6"/>
      <c r="L293" s="6"/>
      <c r="M293" s="34"/>
    </row>
    <row r="294" spans="2:13" x14ac:dyDescent="0.2">
      <c r="B294" s="6"/>
      <c r="L294" s="6"/>
      <c r="M294" s="34"/>
    </row>
    <row r="295" spans="2:13" x14ac:dyDescent="0.2">
      <c r="B295" s="6"/>
      <c r="L295" s="6"/>
      <c r="M295" s="34"/>
    </row>
    <row r="296" spans="2:13" x14ac:dyDescent="0.2">
      <c r="B296" s="6"/>
      <c r="L296" s="6"/>
      <c r="M296" s="34"/>
    </row>
    <row r="297" spans="2:13" x14ac:dyDescent="0.2">
      <c r="B297" s="6"/>
      <c r="L297" s="6"/>
      <c r="M297" s="34"/>
    </row>
    <row r="298" spans="2:13" x14ac:dyDescent="0.2">
      <c r="B298" s="6"/>
      <c r="L298" s="6"/>
      <c r="M298" s="34"/>
    </row>
    <row r="299" spans="2:13" x14ac:dyDescent="0.2">
      <c r="B299" s="6"/>
      <c r="L299" s="6"/>
      <c r="M299" s="34"/>
    </row>
    <row r="300" spans="2:13" x14ac:dyDescent="0.2">
      <c r="B300" s="6"/>
      <c r="L300" s="6"/>
      <c r="M300" s="34"/>
    </row>
    <row r="301" spans="2:13" x14ac:dyDescent="0.2">
      <c r="B301" s="6"/>
      <c r="L301" s="6"/>
      <c r="M301" s="34"/>
    </row>
    <row r="302" spans="2:13" x14ac:dyDescent="0.2">
      <c r="B302" s="6"/>
      <c r="L302" s="6"/>
      <c r="M302" s="34"/>
    </row>
    <row r="303" spans="2:13" x14ac:dyDescent="0.2">
      <c r="B303" s="6"/>
      <c r="L303" s="6"/>
      <c r="M303" s="34"/>
    </row>
    <row r="304" spans="2:13" x14ac:dyDescent="0.2">
      <c r="B304" s="6"/>
      <c r="L304" s="6"/>
      <c r="M304" s="34"/>
    </row>
    <row r="305" spans="2:13" x14ac:dyDescent="0.2">
      <c r="B305" s="6"/>
      <c r="L305" s="6"/>
      <c r="M305" s="34"/>
    </row>
    <row r="306" spans="2:13" x14ac:dyDescent="0.2">
      <c r="B306" s="6"/>
      <c r="L306" s="6"/>
      <c r="M306" s="34"/>
    </row>
    <row r="307" spans="2:13" x14ac:dyDescent="0.2">
      <c r="B307" s="6"/>
      <c r="L307" s="6"/>
      <c r="M307" s="34"/>
    </row>
    <row r="308" spans="2:13" x14ac:dyDescent="0.2">
      <c r="B308" s="6"/>
      <c r="L308" s="6"/>
      <c r="M308" s="34"/>
    </row>
    <row r="309" spans="2:13" x14ac:dyDescent="0.2">
      <c r="B309" s="6"/>
      <c r="L309" s="6"/>
      <c r="M309" s="34"/>
    </row>
    <row r="310" spans="2:13" x14ac:dyDescent="0.2">
      <c r="B310" s="6"/>
      <c r="L310" s="6"/>
      <c r="M310" s="34"/>
    </row>
    <row r="311" spans="2:13" x14ac:dyDescent="0.2">
      <c r="B311" s="6"/>
      <c r="L311" s="6"/>
      <c r="M311" s="34"/>
    </row>
    <row r="312" spans="2:13" x14ac:dyDescent="0.2">
      <c r="B312" s="6"/>
      <c r="L312" s="6"/>
      <c r="M312" s="34"/>
    </row>
    <row r="313" spans="2:13" x14ac:dyDescent="0.2">
      <c r="B313" s="6"/>
      <c r="L313" s="6"/>
      <c r="M313" s="34"/>
    </row>
    <row r="314" spans="2:13" x14ac:dyDescent="0.2">
      <c r="B314" s="6"/>
      <c r="L314" s="6"/>
      <c r="M314" s="34"/>
    </row>
    <row r="315" spans="2:13" x14ac:dyDescent="0.2">
      <c r="B315" s="6"/>
      <c r="L315" s="6"/>
      <c r="M315" s="34"/>
    </row>
    <row r="316" spans="2:13" x14ac:dyDescent="0.2">
      <c r="B316" s="6"/>
      <c r="L316" s="6"/>
      <c r="M316" s="34"/>
    </row>
    <row r="317" spans="2:13" x14ac:dyDescent="0.2">
      <c r="B317" s="6"/>
      <c r="L317" s="6"/>
      <c r="M317" s="34"/>
    </row>
    <row r="318" spans="2:13" x14ac:dyDescent="0.2">
      <c r="B318" s="6"/>
      <c r="L318" s="6"/>
      <c r="M318" s="34"/>
    </row>
    <row r="319" spans="2:13" x14ac:dyDescent="0.2">
      <c r="B319" s="6"/>
      <c r="L319" s="6"/>
      <c r="M319" s="34"/>
    </row>
    <row r="320" spans="2:13" x14ac:dyDescent="0.2">
      <c r="B320" s="6"/>
      <c r="L320" s="6"/>
      <c r="M320" s="34"/>
    </row>
    <row r="321" spans="2:13" x14ac:dyDescent="0.2">
      <c r="B321" s="6"/>
      <c r="L321" s="6"/>
      <c r="M321" s="34"/>
    </row>
    <row r="322" spans="2:13" x14ac:dyDescent="0.2">
      <c r="B322" s="6"/>
      <c r="L322" s="6"/>
      <c r="M322" s="34"/>
    </row>
    <row r="323" spans="2:13" x14ac:dyDescent="0.2">
      <c r="B323" s="6"/>
      <c r="L323" s="6"/>
      <c r="M323" s="34"/>
    </row>
    <row r="324" spans="2:13" x14ac:dyDescent="0.2">
      <c r="B324" s="6"/>
      <c r="L324" s="6"/>
      <c r="M324" s="34"/>
    </row>
    <row r="325" spans="2:13" x14ac:dyDescent="0.2">
      <c r="B325" s="6"/>
      <c r="L325" s="6"/>
      <c r="M325" s="34"/>
    </row>
    <row r="326" spans="2:13" x14ac:dyDescent="0.2">
      <c r="B326" s="6"/>
      <c r="L326" s="6"/>
      <c r="M326" s="34"/>
    </row>
    <row r="327" spans="2:13" x14ac:dyDescent="0.2">
      <c r="B327" s="6"/>
      <c r="L327" s="6"/>
      <c r="M327" s="34"/>
    </row>
    <row r="328" spans="2:13" x14ac:dyDescent="0.2">
      <c r="B328" s="6"/>
      <c r="L328" s="6"/>
      <c r="M328" s="34"/>
    </row>
    <row r="329" spans="2:13" x14ac:dyDescent="0.2">
      <c r="B329" s="6"/>
      <c r="L329" s="6"/>
      <c r="M329" s="34"/>
    </row>
    <row r="330" spans="2:13" x14ac:dyDescent="0.2">
      <c r="B330" s="6"/>
      <c r="L330" s="6"/>
      <c r="M330" s="34"/>
    </row>
    <row r="331" spans="2:13" x14ac:dyDescent="0.2">
      <c r="B331" s="6"/>
      <c r="L331" s="6"/>
      <c r="M331" s="34"/>
    </row>
    <row r="332" spans="2:13" x14ac:dyDescent="0.2">
      <c r="B332" s="6"/>
      <c r="L332" s="6"/>
      <c r="M332" s="34"/>
    </row>
    <row r="333" spans="2:13" x14ac:dyDescent="0.2">
      <c r="B333" s="6"/>
      <c r="L333" s="6"/>
      <c r="M333" s="34"/>
    </row>
    <row r="334" spans="2:13" x14ac:dyDescent="0.2">
      <c r="B334" s="6"/>
      <c r="L334" s="6"/>
      <c r="M334" s="34"/>
    </row>
    <row r="335" spans="2:13" x14ac:dyDescent="0.2">
      <c r="B335" s="6"/>
      <c r="L335" s="6"/>
      <c r="M335" s="34"/>
    </row>
    <row r="336" spans="2:13" x14ac:dyDescent="0.2">
      <c r="B336" s="6"/>
      <c r="L336" s="6"/>
      <c r="M336" s="34"/>
    </row>
    <row r="337" spans="2:13" x14ac:dyDescent="0.2">
      <c r="B337" s="6"/>
      <c r="L337" s="6"/>
      <c r="M337" s="34"/>
    </row>
    <row r="338" spans="2:13" x14ac:dyDescent="0.2">
      <c r="B338" s="6"/>
      <c r="L338" s="6"/>
      <c r="M338" s="34"/>
    </row>
    <row r="339" spans="2:13" x14ac:dyDescent="0.2">
      <c r="B339" s="6"/>
      <c r="L339" s="6"/>
      <c r="M339" s="34"/>
    </row>
    <row r="340" spans="2:13" x14ac:dyDescent="0.2">
      <c r="B340" s="6"/>
      <c r="L340" s="6"/>
      <c r="M340" s="34"/>
    </row>
    <row r="341" spans="2:13" x14ac:dyDescent="0.2">
      <c r="B341" s="6"/>
      <c r="L341" s="6"/>
      <c r="M341" s="34"/>
    </row>
    <row r="342" spans="2:13" x14ac:dyDescent="0.2">
      <c r="B342" s="6"/>
      <c r="L342" s="6"/>
      <c r="M342" s="34"/>
    </row>
    <row r="343" spans="2:13" x14ac:dyDescent="0.2">
      <c r="B343" s="6"/>
      <c r="L343" s="6"/>
      <c r="M343" s="34"/>
    </row>
    <row r="344" spans="2:13" x14ac:dyDescent="0.2">
      <c r="B344" s="6"/>
      <c r="L344" s="6"/>
      <c r="M344" s="34"/>
    </row>
    <row r="345" spans="2:13" x14ac:dyDescent="0.2">
      <c r="B345" s="6"/>
      <c r="L345" s="6"/>
      <c r="M345" s="34"/>
    </row>
    <row r="346" spans="2:13" x14ac:dyDescent="0.2">
      <c r="B346" s="6"/>
      <c r="L346" s="6"/>
      <c r="M346" s="34"/>
    </row>
    <row r="347" spans="2:13" x14ac:dyDescent="0.2">
      <c r="B347" s="6"/>
      <c r="L347" s="6"/>
      <c r="M347" s="34"/>
    </row>
    <row r="348" spans="2:13" x14ac:dyDescent="0.2">
      <c r="B348" s="6"/>
      <c r="L348" s="6"/>
      <c r="M348" s="34"/>
    </row>
    <row r="349" spans="2:13" x14ac:dyDescent="0.2">
      <c r="B349" s="6"/>
      <c r="L349" s="6"/>
      <c r="M349" s="34"/>
    </row>
    <row r="350" spans="2:13" x14ac:dyDescent="0.2">
      <c r="B350" s="6"/>
      <c r="L350" s="6"/>
      <c r="M350" s="34"/>
    </row>
    <row r="351" spans="2:13" x14ac:dyDescent="0.2">
      <c r="B351" s="6"/>
      <c r="L351" s="6"/>
      <c r="M351" s="34"/>
    </row>
    <row r="352" spans="2:13" x14ac:dyDescent="0.2">
      <c r="B352" s="6"/>
      <c r="L352" s="6"/>
      <c r="M352" s="34"/>
    </row>
    <row r="353" spans="2:13" x14ac:dyDescent="0.2">
      <c r="B353" s="6"/>
      <c r="L353" s="6"/>
      <c r="M353" s="34"/>
    </row>
    <row r="354" spans="2:13" x14ac:dyDescent="0.2">
      <c r="B354" s="6"/>
      <c r="L354" s="6"/>
      <c r="M354" s="34"/>
    </row>
    <row r="355" spans="2:13" x14ac:dyDescent="0.2">
      <c r="B355" s="6"/>
      <c r="L355" s="6"/>
      <c r="M355" s="34"/>
    </row>
    <row r="356" spans="2:13" x14ac:dyDescent="0.2">
      <c r="B356" s="6"/>
      <c r="L356" s="6"/>
      <c r="M356" s="34"/>
    </row>
    <row r="357" spans="2:13" x14ac:dyDescent="0.2">
      <c r="B357" s="6"/>
      <c r="L357" s="6"/>
      <c r="M357" s="34"/>
    </row>
    <row r="358" spans="2:13" x14ac:dyDescent="0.2">
      <c r="B358" s="6"/>
      <c r="L358" s="6"/>
      <c r="M358" s="34"/>
    </row>
    <row r="359" spans="2:13" x14ac:dyDescent="0.2">
      <c r="B359" s="6"/>
      <c r="L359" s="6"/>
      <c r="M359" s="34"/>
    </row>
    <row r="360" spans="2:13" x14ac:dyDescent="0.2">
      <c r="B360" s="6"/>
      <c r="L360" s="6"/>
      <c r="M360" s="34"/>
    </row>
    <row r="361" spans="2:13" x14ac:dyDescent="0.2">
      <c r="B361" s="6"/>
      <c r="L361" s="6"/>
      <c r="M361" s="34"/>
    </row>
    <row r="362" spans="2:13" x14ac:dyDescent="0.2">
      <c r="B362" s="6"/>
      <c r="L362" s="6"/>
      <c r="M362" s="34"/>
    </row>
    <row r="363" spans="2:13" x14ac:dyDescent="0.2">
      <c r="B363" s="6"/>
      <c r="L363" s="6"/>
      <c r="M363" s="34"/>
    </row>
    <row r="364" spans="2:13" x14ac:dyDescent="0.2">
      <c r="B364" s="6"/>
      <c r="L364" s="6"/>
      <c r="M364" s="34"/>
    </row>
    <row r="365" spans="2:13" x14ac:dyDescent="0.2">
      <c r="B365" s="6"/>
      <c r="L365" s="6"/>
      <c r="M365" s="34"/>
    </row>
    <row r="366" spans="2:13" x14ac:dyDescent="0.2">
      <c r="B366" s="6"/>
      <c r="L366" s="6"/>
      <c r="M366" s="34"/>
    </row>
    <row r="367" spans="2:13" x14ac:dyDescent="0.2">
      <c r="B367" s="6"/>
      <c r="L367" s="6"/>
      <c r="M367" s="34"/>
    </row>
    <row r="368" spans="2:13" x14ac:dyDescent="0.2">
      <c r="B368" s="6"/>
      <c r="L368" s="6"/>
      <c r="M368" s="34"/>
    </row>
    <row r="369" spans="2:13" x14ac:dyDescent="0.2">
      <c r="B369" s="6"/>
      <c r="L369" s="6"/>
      <c r="M369" s="34"/>
    </row>
    <row r="370" spans="2:13" x14ac:dyDescent="0.2">
      <c r="B370" s="6"/>
      <c r="L370" s="6"/>
      <c r="M370" s="34"/>
    </row>
    <row r="371" spans="2:13" x14ac:dyDescent="0.2">
      <c r="B371" s="6"/>
      <c r="L371" s="6"/>
      <c r="M371" s="34"/>
    </row>
    <row r="372" spans="2:13" x14ac:dyDescent="0.2">
      <c r="B372" s="6"/>
      <c r="L372" s="6"/>
      <c r="M372" s="34"/>
    </row>
    <row r="373" spans="2:13" x14ac:dyDescent="0.2">
      <c r="B373" s="6"/>
      <c r="L373" s="6"/>
      <c r="M373" s="34"/>
    </row>
    <row r="374" spans="2:13" x14ac:dyDescent="0.2">
      <c r="B374" s="6"/>
      <c r="L374" s="6"/>
      <c r="M374" s="34"/>
    </row>
    <row r="375" spans="2:13" x14ac:dyDescent="0.2">
      <c r="B375" s="6"/>
      <c r="L375" s="6"/>
      <c r="M375" s="34"/>
    </row>
    <row r="376" spans="2:13" x14ac:dyDescent="0.2">
      <c r="B376" s="6"/>
      <c r="L376" s="6"/>
      <c r="M376" s="34"/>
    </row>
    <row r="377" spans="2:13" x14ac:dyDescent="0.2">
      <c r="B377" s="6"/>
      <c r="L377" s="6"/>
      <c r="M377" s="34"/>
    </row>
    <row r="378" spans="2:13" x14ac:dyDescent="0.2">
      <c r="B378" s="6"/>
      <c r="L378" s="6"/>
      <c r="M378" s="34"/>
    </row>
    <row r="379" spans="2:13" x14ac:dyDescent="0.2">
      <c r="B379" s="6"/>
      <c r="L379" s="6"/>
      <c r="M379" s="34"/>
    </row>
    <row r="380" spans="2:13" x14ac:dyDescent="0.2">
      <c r="B380" s="6"/>
      <c r="L380" s="6"/>
      <c r="M380" s="34"/>
    </row>
    <row r="381" spans="2:13" x14ac:dyDescent="0.2">
      <c r="B381" s="6"/>
      <c r="L381" s="6"/>
      <c r="M381" s="34"/>
    </row>
    <row r="382" spans="2:13" x14ac:dyDescent="0.2">
      <c r="B382" s="6"/>
      <c r="L382" s="6"/>
      <c r="M382" s="34"/>
    </row>
    <row r="383" spans="2:13" x14ac:dyDescent="0.2">
      <c r="B383" s="6"/>
      <c r="L383" s="6"/>
      <c r="M383" s="34"/>
    </row>
    <row r="384" spans="2:13" x14ac:dyDescent="0.2">
      <c r="B384" s="6"/>
      <c r="L384" s="6"/>
      <c r="M384" s="34"/>
    </row>
    <row r="385" spans="2:13" x14ac:dyDescent="0.2">
      <c r="B385" s="6"/>
      <c r="L385" s="6"/>
      <c r="M385" s="34"/>
    </row>
    <row r="386" spans="2:13" x14ac:dyDescent="0.2">
      <c r="B386" s="6"/>
      <c r="L386" s="6"/>
      <c r="M386" s="34"/>
    </row>
    <row r="387" spans="2:13" x14ac:dyDescent="0.2">
      <c r="B387" s="6"/>
      <c r="L387" s="6"/>
      <c r="M387" s="34"/>
    </row>
    <row r="388" spans="2:13" x14ac:dyDescent="0.2">
      <c r="B388" s="6"/>
      <c r="L388" s="6"/>
      <c r="M388" s="34"/>
    </row>
    <row r="389" spans="2:13" x14ac:dyDescent="0.2">
      <c r="B389" s="6"/>
      <c r="L389" s="6"/>
      <c r="M389" s="34"/>
    </row>
    <row r="390" spans="2:13" x14ac:dyDescent="0.2">
      <c r="B390" s="6"/>
      <c r="L390" s="6"/>
      <c r="M390" s="34"/>
    </row>
    <row r="391" spans="2:13" x14ac:dyDescent="0.2">
      <c r="B391" s="6"/>
      <c r="L391" s="6"/>
      <c r="M391" s="34"/>
    </row>
    <row r="392" spans="2:13" x14ac:dyDescent="0.2">
      <c r="B392" s="6"/>
      <c r="L392" s="6"/>
      <c r="M392" s="34"/>
    </row>
    <row r="393" spans="2:13" x14ac:dyDescent="0.2">
      <c r="B393" s="6"/>
      <c r="L393" s="6"/>
      <c r="M393" s="34"/>
    </row>
    <row r="394" spans="2:13" x14ac:dyDescent="0.2">
      <c r="B394" s="6"/>
      <c r="L394" s="6"/>
      <c r="M394" s="34"/>
    </row>
    <row r="395" spans="2:13" x14ac:dyDescent="0.2">
      <c r="B395" s="6"/>
      <c r="L395" s="6"/>
      <c r="M395" s="34"/>
    </row>
    <row r="396" spans="2:13" x14ac:dyDescent="0.2">
      <c r="B396" s="6"/>
      <c r="L396" s="6"/>
      <c r="M396" s="34"/>
    </row>
    <row r="397" spans="2:13" x14ac:dyDescent="0.2">
      <c r="B397" s="6"/>
      <c r="L397" s="6"/>
      <c r="M397" s="34"/>
    </row>
    <row r="398" spans="2:13" x14ac:dyDescent="0.2">
      <c r="B398" s="6"/>
      <c r="L398" s="6"/>
      <c r="M398" s="34"/>
    </row>
    <row r="399" spans="2:13" x14ac:dyDescent="0.2">
      <c r="B399" s="6"/>
      <c r="L399" s="6"/>
      <c r="M399" s="34"/>
    </row>
    <row r="400" spans="2:13" x14ac:dyDescent="0.2">
      <c r="B400" s="6"/>
      <c r="L400" s="6"/>
      <c r="M400" s="34"/>
    </row>
    <row r="401" spans="2:13" x14ac:dyDescent="0.2">
      <c r="B401" s="6"/>
      <c r="L401" s="6"/>
      <c r="M401" s="34"/>
    </row>
    <row r="402" spans="2:13" x14ac:dyDescent="0.2">
      <c r="B402" s="6"/>
      <c r="L402" s="6"/>
      <c r="M402" s="34"/>
    </row>
    <row r="403" spans="2:13" x14ac:dyDescent="0.2">
      <c r="B403" s="6"/>
      <c r="L403" s="6"/>
      <c r="M403" s="34"/>
    </row>
    <row r="404" spans="2:13" x14ac:dyDescent="0.2">
      <c r="B404" s="6"/>
      <c r="L404" s="6"/>
      <c r="M404" s="34"/>
    </row>
    <row r="405" spans="2:13" x14ac:dyDescent="0.2">
      <c r="B405" s="6"/>
      <c r="L405" s="6"/>
      <c r="M405" s="34"/>
    </row>
    <row r="406" spans="2:13" x14ac:dyDescent="0.2">
      <c r="B406" s="6"/>
      <c r="L406" s="6"/>
      <c r="M406" s="34"/>
    </row>
    <row r="407" spans="2:13" x14ac:dyDescent="0.2">
      <c r="B407" s="6"/>
      <c r="L407" s="6"/>
      <c r="M407" s="34"/>
    </row>
    <row r="408" spans="2:13" x14ac:dyDescent="0.2">
      <c r="B408" s="6"/>
      <c r="L408" s="6"/>
      <c r="M408" s="34"/>
    </row>
    <row r="409" spans="2:13" x14ac:dyDescent="0.2">
      <c r="B409" s="6"/>
      <c r="L409" s="6"/>
      <c r="M409" s="34"/>
    </row>
    <row r="410" spans="2:13" x14ac:dyDescent="0.2">
      <c r="B410" s="6"/>
      <c r="L410" s="6"/>
      <c r="M410" s="34"/>
    </row>
    <row r="411" spans="2:13" x14ac:dyDescent="0.2">
      <c r="B411" s="6"/>
      <c r="L411" s="6"/>
      <c r="M411" s="34"/>
    </row>
    <row r="412" spans="2:13" x14ac:dyDescent="0.2">
      <c r="B412" s="6"/>
      <c r="L412" s="6"/>
      <c r="M412" s="34"/>
    </row>
    <row r="413" spans="2:13" x14ac:dyDescent="0.2">
      <c r="B413" s="6"/>
      <c r="L413" s="6"/>
      <c r="M413" s="34"/>
    </row>
    <row r="414" spans="2:13" x14ac:dyDescent="0.2">
      <c r="B414" s="6"/>
      <c r="L414" s="6"/>
      <c r="M414" s="34"/>
    </row>
    <row r="415" spans="2:13" x14ac:dyDescent="0.2">
      <c r="B415" s="6"/>
      <c r="L415" s="6"/>
      <c r="M415" s="34"/>
    </row>
    <row r="416" spans="2:13" x14ac:dyDescent="0.2">
      <c r="B416" s="6"/>
      <c r="L416" s="6"/>
      <c r="M416" s="34"/>
    </row>
    <row r="417" spans="2:13" x14ac:dyDescent="0.2">
      <c r="B417" s="6"/>
      <c r="L417" s="6"/>
      <c r="M417" s="34"/>
    </row>
    <row r="418" spans="2:13" x14ac:dyDescent="0.2">
      <c r="B418" s="6"/>
      <c r="L418" s="6"/>
      <c r="M418" s="34"/>
    </row>
    <row r="419" spans="2:13" x14ac:dyDescent="0.2">
      <c r="B419" s="6"/>
      <c r="L419" s="6"/>
      <c r="M419" s="34"/>
    </row>
    <row r="420" spans="2:13" x14ac:dyDescent="0.2">
      <c r="B420" s="6"/>
      <c r="L420" s="6"/>
      <c r="M420" s="34"/>
    </row>
    <row r="421" spans="2:13" x14ac:dyDescent="0.2">
      <c r="B421" s="6"/>
      <c r="L421" s="6"/>
      <c r="M421" s="34"/>
    </row>
    <row r="422" spans="2:13" x14ac:dyDescent="0.2">
      <c r="B422" s="6"/>
      <c r="L422" s="6"/>
      <c r="M422" s="34"/>
    </row>
    <row r="423" spans="2:13" x14ac:dyDescent="0.2">
      <c r="B423" s="6"/>
      <c r="L423" s="6"/>
      <c r="M423" s="34"/>
    </row>
    <row r="424" spans="2:13" x14ac:dyDescent="0.2">
      <c r="B424" s="6"/>
      <c r="L424" s="6"/>
      <c r="M424" s="34"/>
    </row>
    <row r="425" spans="2:13" x14ac:dyDescent="0.2">
      <c r="B425" s="6"/>
      <c r="L425" s="6"/>
      <c r="M425" s="34"/>
    </row>
    <row r="426" spans="2:13" x14ac:dyDescent="0.2">
      <c r="B426" s="6"/>
      <c r="L426" s="6"/>
      <c r="M426" s="34"/>
    </row>
    <row r="427" spans="2:13" x14ac:dyDescent="0.2">
      <c r="B427" s="6"/>
      <c r="L427" s="6"/>
      <c r="M427" s="34"/>
    </row>
    <row r="428" spans="2:13" x14ac:dyDescent="0.2">
      <c r="B428" s="6"/>
      <c r="L428" s="6"/>
      <c r="M428" s="34"/>
    </row>
    <row r="429" spans="2:13" x14ac:dyDescent="0.2">
      <c r="B429" s="6"/>
      <c r="L429" s="6"/>
      <c r="M429" s="34"/>
    </row>
    <row r="430" spans="2:13" x14ac:dyDescent="0.2">
      <c r="B430" s="6"/>
      <c r="L430" s="6"/>
      <c r="M430" s="34"/>
    </row>
    <row r="431" spans="2:13" x14ac:dyDescent="0.2">
      <c r="B431" s="6"/>
      <c r="L431" s="6"/>
      <c r="M431" s="34"/>
    </row>
    <row r="432" spans="2:13" x14ac:dyDescent="0.2">
      <c r="B432" s="6"/>
      <c r="L432" s="6"/>
      <c r="M432" s="34"/>
    </row>
    <row r="433" spans="2:13" x14ac:dyDescent="0.2">
      <c r="B433" s="6"/>
      <c r="L433" s="6"/>
      <c r="M433" s="34"/>
    </row>
    <row r="434" spans="2:13" x14ac:dyDescent="0.2">
      <c r="B434" s="6"/>
      <c r="L434" s="6"/>
      <c r="M434" s="34"/>
    </row>
    <row r="435" spans="2:13" x14ac:dyDescent="0.2">
      <c r="B435" s="6"/>
      <c r="L435" s="6"/>
      <c r="M435" s="34"/>
    </row>
    <row r="436" spans="2:13" x14ac:dyDescent="0.2">
      <c r="B436" s="6"/>
      <c r="L436" s="6"/>
      <c r="M436" s="34"/>
    </row>
    <row r="437" spans="2:13" x14ac:dyDescent="0.2">
      <c r="B437" s="6"/>
      <c r="L437" s="6"/>
      <c r="M437" s="34"/>
    </row>
    <row r="438" spans="2:13" x14ac:dyDescent="0.2">
      <c r="B438" s="6"/>
      <c r="L438" s="6"/>
      <c r="M438" s="34"/>
    </row>
    <row r="439" spans="2:13" x14ac:dyDescent="0.2">
      <c r="B439" s="6"/>
      <c r="L439" s="6"/>
      <c r="M439" s="34"/>
    </row>
    <row r="440" spans="2:13" x14ac:dyDescent="0.2">
      <c r="B440" s="6"/>
      <c r="L440" s="6"/>
      <c r="M440" s="34"/>
    </row>
    <row r="441" spans="2:13" x14ac:dyDescent="0.2">
      <c r="B441" s="6"/>
      <c r="L441" s="6"/>
      <c r="M441" s="34"/>
    </row>
    <row r="442" spans="2:13" x14ac:dyDescent="0.2">
      <c r="B442" s="6"/>
      <c r="L442" s="6"/>
      <c r="M442" s="34"/>
    </row>
    <row r="443" spans="2:13" x14ac:dyDescent="0.2">
      <c r="B443" s="6"/>
      <c r="L443" s="6"/>
      <c r="M443" s="34"/>
    </row>
    <row r="444" spans="2:13" x14ac:dyDescent="0.2">
      <c r="B444" s="6"/>
      <c r="L444" s="6"/>
      <c r="M444" s="34"/>
    </row>
    <row r="445" spans="2:13" x14ac:dyDescent="0.2">
      <c r="B445" s="6"/>
      <c r="L445" s="6"/>
      <c r="M445" s="34"/>
    </row>
    <row r="446" spans="2:13" x14ac:dyDescent="0.2">
      <c r="B446" s="6"/>
      <c r="L446" s="6"/>
      <c r="M446" s="34"/>
    </row>
    <row r="447" spans="2:13" x14ac:dyDescent="0.2">
      <c r="B447" s="6"/>
      <c r="L447" s="6"/>
      <c r="M447" s="34"/>
    </row>
    <row r="448" spans="2:13" x14ac:dyDescent="0.2">
      <c r="B448" s="6"/>
      <c r="L448" s="6"/>
      <c r="M448" s="34"/>
    </row>
    <row r="449" spans="2:13" x14ac:dyDescent="0.2">
      <c r="B449" s="6"/>
      <c r="L449" s="6"/>
      <c r="M449" s="34"/>
    </row>
    <row r="450" spans="2:13" x14ac:dyDescent="0.2">
      <c r="B450" s="6"/>
      <c r="L450" s="6"/>
      <c r="M450" s="34"/>
    </row>
    <row r="451" spans="2:13" x14ac:dyDescent="0.2">
      <c r="B451" s="6"/>
      <c r="L451" s="6"/>
      <c r="M451" s="34"/>
    </row>
    <row r="452" spans="2:13" x14ac:dyDescent="0.2">
      <c r="B452" s="6"/>
      <c r="L452" s="6"/>
      <c r="M452" s="34"/>
    </row>
    <row r="453" spans="2:13" x14ac:dyDescent="0.2">
      <c r="B453" s="6"/>
      <c r="L453" s="6"/>
      <c r="M453" s="34"/>
    </row>
    <row r="454" spans="2:13" x14ac:dyDescent="0.2">
      <c r="B454" s="6"/>
      <c r="L454" s="6"/>
      <c r="M454" s="34"/>
    </row>
    <row r="455" spans="2:13" x14ac:dyDescent="0.2">
      <c r="B455" s="6"/>
      <c r="L455" s="6"/>
      <c r="M455" s="34"/>
    </row>
    <row r="456" spans="2:13" x14ac:dyDescent="0.2">
      <c r="B456" s="6"/>
      <c r="L456" s="6"/>
      <c r="M456" s="34"/>
    </row>
    <row r="457" spans="2:13" x14ac:dyDescent="0.2">
      <c r="B457" s="6"/>
      <c r="L457" s="6"/>
      <c r="M457" s="34"/>
    </row>
    <row r="458" spans="2:13" x14ac:dyDescent="0.2">
      <c r="B458" s="6"/>
      <c r="L458" s="6"/>
      <c r="M458" s="34"/>
    </row>
    <row r="459" spans="2:13" x14ac:dyDescent="0.2">
      <c r="B459" s="6"/>
      <c r="L459" s="6"/>
      <c r="M459" s="34"/>
    </row>
    <row r="460" spans="2:13" x14ac:dyDescent="0.2">
      <c r="B460" s="6"/>
      <c r="L460" s="6"/>
      <c r="M460" s="34"/>
    </row>
    <row r="461" spans="2:13" x14ac:dyDescent="0.2">
      <c r="B461" s="6"/>
      <c r="L461" s="6"/>
      <c r="M461" s="34"/>
    </row>
    <row r="462" spans="2:13" x14ac:dyDescent="0.2">
      <c r="B462" s="6"/>
      <c r="L462" s="6"/>
      <c r="M462" s="34"/>
    </row>
    <row r="463" spans="2:13" x14ac:dyDescent="0.2">
      <c r="B463" s="6"/>
      <c r="L463" s="6"/>
      <c r="M463" s="34"/>
    </row>
    <row r="464" spans="2:13" x14ac:dyDescent="0.2">
      <c r="B464" s="6"/>
      <c r="L464" s="6"/>
      <c r="M464" s="34"/>
    </row>
    <row r="465" spans="2:13" x14ac:dyDescent="0.2">
      <c r="B465" s="6"/>
      <c r="L465" s="6"/>
      <c r="M465" s="34"/>
    </row>
    <row r="466" spans="2:13" x14ac:dyDescent="0.2">
      <c r="B466" s="6"/>
      <c r="L466" s="6"/>
      <c r="M466" s="34"/>
    </row>
    <row r="467" spans="2:13" x14ac:dyDescent="0.2">
      <c r="B467" s="6"/>
      <c r="L467" s="6"/>
      <c r="M467" s="34"/>
    </row>
    <row r="468" spans="2:13" x14ac:dyDescent="0.2">
      <c r="B468" s="6"/>
      <c r="L468" s="6"/>
      <c r="M468" s="34"/>
    </row>
    <row r="469" spans="2:13" x14ac:dyDescent="0.2">
      <c r="B469" s="6"/>
      <c r="L469" s="6"/>
      <c r="M469" s="34"/>
    </row>
    <row r="470" spans="2:13" x14ac:dyDescent="0.2">
      <c r="B470" s="6"/>
      <c r="L470" s="6"/>
      <c r="M470" s="34"/>
    </row>
    <row r="471" spans="2:13" x14ac:dyDescent="0.2">
      <c r="B471" s="6"/>
      <c r="L471" s="6"/>
      <c r="M471" s="34"/>
    </row>
    <row r="472" spans="2:13" x14ac:dyDescent="0.2">
      <c r="B472" s="6"/>
      <c r="L472" s="6"/>
      <c r="M472" s="34"/>
    </row>
    <row r="473" spans="2:13" x14ac:dyDescent="0.2">
      <c r="B473" s="6"/>
      <c r="L473" s="6"/>
      <c r="M473" s="34"/>
    </row>
    <row r="474" spans="2:13" x14ac:dyDescent="0.2">
      <c r="B474" s="6"/>
      <c r="L474" s="6"/>
      <c r="M474" s="34"/>
    </row>
    <row r="475" spans="2:13" x14ac:dyDescent="0.2">
      <c r="B475" s="6"/>
      <c r="L475" s="6"/>
      <c r="M475" s="34"/>
    </row>
    <row r="476" spans="2:13" x14ac:dyDescent="0.2">
      <c r="B476" s="6"/>
      <c r="L476" s="6"/>
      <c r="M476" s="34"/>
    </row>
    <row r="477" spans="2:13" x14ac:dyDescent="0.2">
      <c r="B477" s="6"/>
      <c r="L477" s="6"/>
      <c r="M477" s="34"/>
    </row>
    <row r="478" spans="2:13" x14ac:dyDescent="0.2">
      <c r="B478" s="6"/>
      <c r="L478" s="6"/>
      <c r="M478" s="34"/>
    </row>
    <row r="479" spans="2:13" x14ac:dyDescent="0.2">
      <c r="B479" s="6"/>
      <c r="L479" s="6"/>
      <c r="M479" s="34"/>
    </row>
    <row r="480" spans="2:13" x14ac:dyDescent="0.2">
      <c r="B480" s="6"/>
      <c r="L480" s="6"/>
      <c r="M480" s="34"/>
    </row>
    <row r="481" spans="2:13" x14ac:dyDescent="0.2">
      <c r="B481" s="6"/>
      <c r="L481" s="6"/>
      <c r="M481" s="34"/>
    </row>
    <row r="482" spans="2:13" x14ac:dyDescent="0.2">
      <c r="B482" s="6"/>
      <c r="L482" s="6"/>
      <c r="M482" s="34"/>
    </row>
    <row r="483" spans="2:13" x14ac:dyDescent="0.2">
      <c r="B483" s="6"/>
      <c r="L483" s="6"/>
      <c r="M483" s="34"/>
    </row>
    <row r="484" spans="2:13" x14ac:dyDescent="0.2">
      <c r="B484" s="6"/>
      <c r="L484" s="6"/>
      <c r="M484" s="34"/>
    </row>
    <row r="485" spans="2:13" x14ac:dyDescent="0.2">
      <c r="B485" s="6"/>
      <c r="L485" s="6"/>
      <c r="M485" s="34"/>
    </row>
    <row r="486" spans="2:13" x14ac:dyDescent="0.2">
      <c r="B486" s="6"/>
      <c r="L486" s="6"/>
      <c r="M486" s="34"/>
    </row>
    <row r="487" spans="2:13" x14ac:dyDescent="0.2">
      <c r="B487" s="6"/>
      <c r="L487" s="6"/>
      <c r="M487" s="34"/>
    </row>
    <row r="488" spans="2:13" x14ac:dyDescent="0.2">
      <c r="B488" s="6"/>
      <c r="L488" s="6"/>
      <c r="M488" s="34"/>
    </row>
    <row r="489" spans="2:13" x14ac:dyDescent="0.2">
      <c r="B489" s="6"/>
      <c r="L489" s="6"/>
      <c r="M489" s="34"/>
    </row>
    <row r="490" spans="2:13" x14ac:dyDescent="0.2">
      <c r="B490" s="6"/>
      <c r="L490" s="6"/>
      <c r="M490" s="34"/>
    </row>
    <row r="491" spans="2:13" x14ac:dyDescent="0.2">
      <c r="B491" s="6"/>
      <c r="L491" s="6"/>
      <c r="M491" s="34"/>
    </row>
    <row r="492" spans="2:13" x14ac:dyDescent="0.2">
      <c r="B492" s="6"/>
      <c r="L492" s="6"/>
      <c r="M492" s="34"/>
    </row>
    <row r="493" spans="2:13" x14ac:dyDescent="0.2">
      <c r="B493" s="6"/>
      <c r="L493" s="6"/>
      <c r="M493" s="34"/>
    </row>
    <row r="494" spans="2:13" x14ac:dyDescent="0.2">
      <c r="B494" s="6"/>
      <c r="L494" s="6"/>
      <c r="M494" s="34"/>
    </row>
    <row r="495" spans="2:13" x14ac:dyDescent="0.2">
      <c r="B495" s="6"/>
      <c r="L495" s="6"/>
      <c r="M495" s="34"/>
    </row>
    <row r="496" spans="2:13" x14ac:dyDescent="0.2">
      <c r="B496" s="6"/>
      <c r="L496" s="6"/>
      <c r="M496" s="34"/>
    </row>
    <row r="497" spans="2:13" x14ac:dyDescent="0.2">
      <c r="B497" s="6"/>
      <c r="L497" s="6"/>
      <c r="M497" s="34"/>
    </row>
    <row r="498" spans="2:13" x14ac:dyDescent="0.2">
      <c r="B498" s="6"/>
      <c r="L498" s="6"/>
      <c r="M498" s="34"/>
    </row>
    <row r="499" spans="2:13" x14ac:dyDescent="0.2">
      <c r="B499" s="6"/>
      <c r="L499" s="6"/>
      <c r="M499" s="34"/>
    </row>
    <row r="500" spans="2:13" x14ac:dyDescent="0.2">
      <c r="B500" s="6"/>
      <c r="L500" s="6"/>
      <c r="M500" s="34"/>
    </row>
    <row r="501" spans="2:13" x14ac:dyDescent="0.2">
      <c r="B501" s="6"/>
      <c r="L501" s="6"/>
      <c r="M501" s="34"/>
    </row>
    <row r="502" spans="2:13" x14ac:dyDescent="0.2">
      <c r="B502" s="6"/>
      <c r="L502" s="6"/>
      <c r="M502" s="34"/>
    </row>
    <row r="503" spans="2:13" x14ac:dyDescent="0.2">
      <c r="B503" s="6"/>
      <c r="L503" s="6"/>
      <c r="M503" s="34"/>
    </row>
    <row r="504" spans="2:13" x14ac:dyDescent="0.2">
      <c r="B504" s="6"/>
      <c r="L504" s="6"/>
      <c r="M504" s="34"/>
    </row>
    <row r="505" spans="2:13" x14ac:dyDescent="0.2">
      <c r="B505" s="6"/>
      <c r="L505" s="6"/>
      <c r="M505" s="34"/>
    </row>
    <row r="506" spans="2:13" x14ac:dyDescent="0.2">
      <c r="B506" s="6"/>
      <c r="L506" s="6"/>
      <c r="M506" s="34"/>
    </row>
    <row r="507" spans="2:13" x14ac:dyDescent="0.2">
      <c r="B507" s="6"/>
      <c r="L507" s="6"/>
      <c r="M507" s="34"/>
    </row>
    <row r="508" spans="2:13" x14ac:dyDescent="0.2">
      <c r="B508" s="6"/>
      <c r="L508" s="6"/>
      <c r="M508" s="34"/>
    </row>
    <row r="509" spans="2:13" x14ac:dyDescent="0.2">
      <c r="B509" s="6"/>
      <c r="L509" s="6"/>
      <c r="M509" s="34"/>
    </row>
    <row r="510" spans="2:13" x14ac:dyDescent="0.2">
      <c r="B510" s="6"/>
      <c r="L510" s="6"/>
      <c r="M510" s="34"/>
    </row>
    <row r="511" spans="2:13" x14ac:dyDescent="0.2">
      <c r="B511" s="6"/>
      <c r="L511" s="6"/>
      <c r="M511" s="34"/>
    </row>
    <row r="512" spans="2:13" x14ac:dyDescent="0.2">
      <c r="B512" s="6"/>
      <c r="L512" s="6"/>
      <c r="M512" s="34"/>
    </row>
    <row r="513" spans="2:13" x14ac:dyDescent="0.2">
      <c r="B513" s="6"/>
      <c r="L513" s="6"/>
      <c r="M513" s="34"/>
    </row>
    <row r="514" spans="2:13" x14ac:dyDescent="0.2">
      <c r="B514" s="6"/>
      <c r="L514" s="6"/>
      <c r="M514" s="34"/>
    </row>
    <row r="515" spans="2:13" x14ac:dyDescent="0.2">
      <c r="B515" s="6"/>
      <c r="L515" s="6"/>
      <c r="M515" s="34"/>
    </row>
    <row r="516" spans="2:13" x14ac:dyDescent="0.2">
      <c r="B516" s="6"/>
      <c r="L516" s="6"/>
      <c r="M516" s="34"/>
    </row>
    <row r="517" spans="2:13" x14ac:dyDescent="0.2">
      <c r="B517" s="6"/>
      <c r="L517" s="6"/>
      <c r="M517" s="34"/>
    </row>
    <row r="518" spans="2:13" x14ac:dyDescent="0.2">
      <c r="B518" s="6"/>
      <c r="L518" s="6"/>
      <c r="M518" s="34"/>
    </row>
    <row r="519" spans="2:13" x14ac:dyDescent="0.2">
      <c r="B519" s="6"/>
      <c r="L519" s="6"/>
      <c r="M519" s="34"/>
    </row>
    <row r="520" spans="2:13" x14ac:dyDescent="0.2">
      <c r="B520" s="6"/>
      <c r="L520" s="6"/>
      <c r="M520" s="34"/>
    </row>
    <row r="521" spans="2:13" x14ac:dyDescent="0.2">
      <c r="B521" s="6"/>
      <c r="L521" s="6"/>
      <c r="M521" s="34"/>
    </row>
    <row r="522" spans="2:13" x14ac:dyDescent="0.2">
      <c r="B522" s="6"/>
      <c r="L522" s="6"/>
      <c r="M522" s="34"/>
    </row>
    <row r="523" spans="2:13" x14ac:dyDescent="0.2">
      <c r="B523" s="6"/>
      <c r="L523" s="6"/>
      <c r="M523" s="34"/>
    </row>
    <row r="524" spans="2:13" x14ac:dyDescent="0.2">
      <c r="B524" s="6"/>
      <c r="L524" s="6"/>
      <c r="M524" s="34"/>
    </row>
    <row r="525" spans="2:13" x14ac:dyDescent="0.2">
      <c r="B525" s="6"/>
      <c r="L525" s="6"/>
      <c r="M525" s="34"/>
    </row>
    <row r="526" spans="2:13" x14ac:dyDescent="0.2">
      <c r="B526" s="6"/>
      <c r="L526" s="6"/>
      <c r="M526" s="34"/>
    </row>
    <row r="527" spans="2:13" x14ac:dyDescent="0.2">
      <c r="B527" s="6"/>
      <c r="L527" s="6"/>
      <c r="M527" s="34"/>
    </row>
    <row r="528" spans="2:13" x14ac:dyDescent="0.2">
      <c r="B528" s="6"/>
      <c r="L528" s="6"/>
      <c r="M528" s="34"/>
    </row>
    <row r="529" spans="2:13" x14ac:dyDescent="0.2">
      <c r="B529" s="6"/>
      <c r="L529" s="6"/>
      <c r="M529" s="34"/>
    </row>
    <row r="530" spans="2:13" x14ac:dyDescent="0.2">
      <c r="B530" s="6"/>
      <c r="L530" s="6"/>
      <c r="M530" s="34"/>
    </row>
    <row r="531" spans="2:13" x14ac:dyDescent="0.2">
      <c r="B531" s="6"/>
      <c r="L531" s="6"/>
      <c r="M531" s="34"/>
    </row>
    <row r="532" spans="2:13" x14ac:dyDescent="0.2">
      <c r="B532" s="6"/>
      <c r="L532" s="6"/>
      <c r="M532" s="34"/>
    </row>
    <row r="533" spans="2:13" x14ac:dyDescent="0.2">
      <c r="B533" s="6"/>
      <c r="L533" s="6"/>
      <c r="M533" s="34"/>
    </row>
    <row r="534" spans="2:13" x14ac:dyDescent="0.2">
      <c r="B534" s="6"/>
      <c r="L534" s="6"/>
      <c r="M534" s="34"/>
    </row>
    <row r="535" spans="2:13" x14ac:dyDescent="0.2">
      <c r="B535" s="6"/>
      <c r="L535" s="6"/>
      <c r="M535" s="34"/>
    </row>
    <row r="536" spans="2:13" x14ac:dyDescent="0.2">
      <c r="B536" s="6"/>
      <c r="L536" s="6"/>
      <c r="M536" s="34"/>
    </row>
    <row r="537" spans="2:13" x14ac:dyDescent="0.2">
      <c r="B537" s="6"/>
      <c r="L537" s="6"/>
      <c r="M537" s="34"/>
    </row>
    <row r="538" spans="2:13" x14ac:dyDescent="0.2">
      <c r="B538" s="6"/>
      <c r="L538" s="6"/>
      <c r="M538" s="34"/>
    </row>
    <row r="539" spans="2:13" x14ac:dyDescent="0.2">
      <c r="B539" s="6"/>
      <c r="L539" s="6"/>
      <c r="M539" s="34"/>
    </row>
    <row r="540" spans="2:13" x14ac:dyDescent="0.2">
      <c r="B540" s="6"/>
      <c r="L540" s="6"/>
      <c r="M540" s="34"/>
    </row>
    <row r="541" spans="2:13" x14ac:dyDescent="0.2">
      <c r="B541" s="6"/>
      <c r="L541" s="6"/>
      <c r="M541" s="34"/>
    </row>
    <row r="542" spans="2:13" x14ac:dyDescent="0.2">
      <c r="B542" s="6"/>
      <c r="L542" s="6"/>
      <c r="M542" s="34"/>
    </row>
    <row r="543" spans="2:13" x14ac:dyDescent="0.2">
      <c r="B543" s="6"/>
      <c r="L543" s="6"/>
      <c r="M543" s="34"/>
    </row>
    <row r="544" spans="2:13" x14ac:dyDescent="0.2">
      <c r="B544" s="6"/>
      <c r="L544" s="6"/>
      <c r="M544" s="34"/>
    </row>
    <row r="545" spans="2:13" x14ac:dyDescent="0.2">
      <c r="B545" s="6"/>
      <c r="L545" s="6"/>
      <c r="M545" s="34"/>
    </row>
    <row r="546" spans="2:13" x14ac:dyDescent="0.2">
      <c r="B546" s="6"/>
      <c r="L546" s="6"/>
      <c r="M546" s="34"/>
    </row>
    <row r="547" spans="2:13" x14ac:dyDescent="0.2">
      <c r="B547" s="6"/>
      <c r="L547" s="6"/>
      <c r="M547" s="34"/>
    </row>
    <row r="548" spans="2:13" x14ac:dyDescent="0.2">
      <c r="B548" s="6"/>
      <c r="L548" s="6"/>
      <c r="M548" s="34"/>
    </row>
    <row r="549" spans="2:13" x14ac:dyDescent="0.2">
      <c r="B549" s="6"/>
      <c r="L549" s="6"/>
      <c r="M549" s="34"/>
    </row>
    <row r="550" spans="2:13" x14ac:dyDescent="0.2">
      <c r="B550" s="6"/>
      <c r="L550" s="6"/>
      <c r="M550" s="34"/>
    </row>
    <row r="551" spans="2:13" x14ac:dyDescent="0.2">
      <c r="B551" s="6"/>
      <c r="L551" s="6"/>
      <c r="M551" s="34"/>
    </row>
    <row r="552" spans="2:13" x14ac:dyDescent="0.2">
      <c r="B552" s="6"/>
      <c r="L552" s="6"/>
      <c r="M552" s="34"/>
    </row>
    <row r="553" spans="2:13" x14ac:dyDescent="0.2">
      <c r="B553" s="6"/>
      <c r="L553" s="6"/>
      <c r="M553" s="34"/>
    </row>
    <row r="554" spans="2:13" x14ac:dyDescent="0.2">
      <c r="B554" s="6"/>
      <c r="L554" s="6"/>
      <c r="M554" s="34"/>
    </row>
    <row r="555" spans="2:13" x14ac:dyDescent="0.2">
      <c r="B555" s="6"/>
      <c r="L555" s="6"/>
      <c r="M555" s="34"/>
    </row>
    <row r="556" spans="2:13" x14ac:dyDescent="0.2">
      <c r="B556" s="6"/>
      <c r="L556" s="6"/>
      <c r="M556" s="34"/>
    </row>
    <row r="557" spans="2:13" x14ac:dyDescent="0.2">
      <c r="B557" s="6"/>
      <c r="L557" s="6"/>
      <c r="M557" s="34"/>
    </row>
    <row r="558" spans="2:13" x14ac:dyDescent="0.2">
      <c r="B558" s="6"/>
      <c r="L558" s="6"/>
      <c r="M558" s="34"/>
    </row>
    <row r="559" spans="2:13" x14ac:dyDescent="0.2">
      <c r="B559" s="6"/>
      <c r="L559" s="6"/>
      <c r="M559" s="34"/>
    </row>
    <row r="560" spans="2:13" x14ac:dyDescent="0.2">
      <c r="B560" s="6"/>
      <c r="L560" s="6"/>
      <c r="M560" s="34"/>
    </row>
    <row r="561" spans="2:13" x14ac:dyDescent="0.2">
      <c r="B561" s="6"/>
      <c r="L561" s="6"/>
      <c r="M561" s="34"/>
    </row>
    <row r="562" spans="2:13" x14ac:dyDescent="0.2">
      <c r="B562" s="6"/>
      <c r="L562" s="6"/>
      <c r="M562" s="34"/>
    </row>
    <row r="563" spans="2:13" x14ac:dyDescent="0.2">
      <c r="B563" s="6"/>
      <c r="L563" s="6"/>
      <c r="M563" s="34"/>
    </row>
    <row r="564" spans="2:13" x14ac:dyDescent="0.2">
      <c r="B564" s="6"/>
      <c r="L564" s="6"/>
      <c r="M564" s="34"/>
    </row>
    <row r="565" spans="2:13" x14ac:dyDescent="0.2">
      <c r="B565" s="6"/>
      <c r="L565" s="6"/>
      <c r="M565" s="34"/>
    </row>
    <row r="566" spans="2:13" x14ac:dyDescent="0.2">
      <c r="B566" s="6"/>
      <c r="L566" s="6"/>
      <c r="M566" s="34"/>
    </row>
    <row r="567" spans="2:13" x14ac:dyDescent="0.2">
      <c r="B567" s="6"/>
      <c r="L567" s="6"/>
      <c r="M567" s="34"/>
    </row>
    <row r="568" spans="2:13" x14ac:dyDescent="0.2">
      <c r="B568" s="6"/>
      <c r="L568" s="6"/>
      <c r="M568" s="34"/>
    </row>
    <row r="569" spans="2:13" x14ac:dyDescent="0.2">
      <c r="B569" s="6"/>
      <c r="L569" s="6"/>
      <c r="M569" s="34"/>
    </row>
    <row r="570" spans="2:13" x14ac:dyDescent="0.2">
      <c r="B570" s="6"/>
      <c r="L570" s="6"/>
      <c r="M570" s="34"/>
    </row>
    <row r="571" spans="2:13" x14ac:dyDescent="0.2">
      <c r="B571" s="6"/>
      <c r="L571" s="6"/>
      <c r="M571" s="34"/>
    </row>
    <row r="572" spans="2:13" x14ac:dyDescent="0.2">
      <c r="B572" s="6"/>
      <c r="L572" s="6"/>
      <c r="M572" s="34"/>
    </row>
    <row r="573" spans="2:13" x14ac:dyDescent="0.2">
      <c r="B573" s="6"/>
      <c r="L573" s="6"/>
      <c r="M573" s="34"/>
    </row>
    <row r="574" spans="2:13" x14ac:dyDescent="0.2">
      <c r="B574" s="6"/>
      <c r="L574" s="6"/>
      <c r="M574" s="34"/>
    </row>
    <row r="575" spans="2:13" x14ac:dyDescent="0.2">
      <c r="B575" s="6"/>
      <c r="L575" s="6"/>
      <c r="M575" s="34"/>
    </row>
    <row r="576" spans="2:13" x14ac:dyDescent="0.2">
      <c r="B576" s="6"/>
      <c r="L576" s="6"/>
      <c r="M576" s="34"/>
    </row>
    <row r="577" spans="2:13" x14ac:dyDescent="0.2">
      <c r="B577" s="6"/>
      <c r="L577" s="6"/>
      <c r="M577" s="34"/>
    </row>
    <row r="578" spans="2:13" x14ac:dyDescent="0.2">
      <c r="B578" s="6"/>
      <c r="L578" s="6"/>
      <c r="M578" s="34"/>
    </row>
    <row r="579" spans="2:13" x14ac:dyDescent="0.2">
      <c r="B579" s="6"/>
      <c r="L579" s="6"/>
      <c r="M579" s="34"/>
    </row>
    <row r="580" spans="2:13" x14ac:dyDescent="0.2">
      <c r="B580" s="6"/>
      <c r="L580" s="6"/>
      <c r="M580" s="34"/>
    </row>
    <row r="581" spans="2:13" x14ac:dyDescent="0.2">
      <c r="B581" s="6"/>
      <c r="L581" s="6"/>
      <c r="M581" s="34"/>
    </row>
    <row r="582" spans="2:13" x14ac:dyDescent="0.2">
      <c r="B582" s="6"/>
      <c r="L582" s="6"/>
      <c r="M582" s="34"/>
    </row>
    <row r="583" spans="2:13" x14ac:dyDescent="0.2">
      <c r="B583" s="6"/>
      <c r="L583" s="6"/>
      <c r="M583" s="34"/>
    </row>
    <row r="584" spans="2:13" x14ac:dyDescent="0.2">
      <c r="B584" s="6"/>
      <c r="L584" s="6"/>
      <c r="M584" s="34"/>
    </row>
    <row r="585" spans="2:13" x14ac:dyDescent="0.2">
      <c r="B585" s="6"/>
      <c r="L585" s="6"/>
      <c r="M585" s="34"/>
    </row>
    <row r="586" spans="2:13" x14ac:dyDescent="0.2">
      <c r="B586" s="6"/>
      <c r="L586" s="6"/>
      <c r="M586" s="34"/>
    </row>
    <row r="587" spans="2:13" x14ac:dyDescent="0.2">
      <c r="B587" s="6"/>
      <c r="L587" s="6"/>
      <c r="M587" s="34"/>
    </row>
    <row r="588" spans="2:13" x14ac:dyDescent="0.2">
      <c r="B588" s="6"/>
      <c r="L588" s="6"/>
      <c r="M588" s="34"/>
    </row>
    <row r="589" spans="2:13" x14ac:dyDescent="0.2">
      <c r="B589" s="6"/>
      <c r="L589" s="6"/>
      <c r="M589" s="34"/>
    </row>
    <row r="590" spans="2:13" x14ac:dyDescent="0.2">
      <c r="B590" s="6"/>
      <c r="L590" s="6"/>
      <c r="M590" s="34"/>
    </row>
    <row r="591" spans="2:13" x14ac:dyDescent="0.2">
      <c r="B591" s="6"/>
      <c r="L591" s="6"/>
      <c r="M591" s="34"/>
    </row>
    <row r="592" spans="2:13" x14ac:dyDescent="0.2">
      <c r="B592" s="6"/>
      <c r="L592" s="6"/>
      <c r="M592" s="34"/>
    </row>
    <row r="593" spans="2:13" x14ac:dyDescent="0.2">
      <c r="B593" s="6"/>
      <c r="L593" s="6"/>
      <c r="M593" s="34"/>
    </row>
    <row r="594" spans="2:13" x14ac:dyDescent="0.2">
      <c r="B594" s="6"/>
      <c r="L594" s="6"/>
      <c r="M594" s="34"/>
    </row>
    <row r="595" spans="2:13" x14ac:dyDescent="0.2">
      <c r="B595" s="6"/>
      <c r="L595" s="6"/>
      <c r="M595" s="34"/>
    </row>
    <row r="596" spans="2:13" x14ac:dyDescent="0.2">
      <c r="B596" s="6"/>
      <c r="L596" s="6"/>
      <c r="M596" s="34"/>
    </row>
    <row r="597" spans="2:13" x14ac:dyDescent="0.2">
      <c r="B597" s="6"/>
      <c r="L597" s="6"/>
      <c r="M597" s="34"/>
    </row>
    <row r="598" spans="2:13" x14ac:dyDescent="0.2">
      <c r="B598" s="6"/>
      <c r="L598" s="6"/>
      <c r="M598" s="34"/>
    </row>
    <row r="599" spans="2:13" x14ac:dyDescent="0.2">
      <c r="B599" s="6"/>
      <c r="L599" s="6"/>
      <c r="M599" s="34"/>
    </row>
    <row r="600" spans="2:13" x14ac:dyDescent="0.2">
      <c r="B600" s="6"/>
      <c r="L600" s="6"/>
      <c r="M600" s="34"/>
    </row>
    <row r="601" spans="2:13" x14ac:dyDescent="0.2">
      <c r="B601" s="6"/>
      <c r="L601" s="6"/>
      <c r="M601" s="34"/>
    </row>
    <row r="602" spans="2:13" x14ac:dyDescent="0.2">
      <c r="B602" s="6"/>
      <c r="L602" s="6"/>
      <c r="M602" s="34"/>
    </row>
    <row r="603" spans="2:13" x14ac:dyDescent="0.2">
      <c r="B603" s="6"/>
      <c r="L603" s="6"/>
      <c r="M603" s="34"/>
    </row>
    <row r="604" spans="2:13" x14ac:dyDescent="0.2">
      <c r="B604" s="6"/>
      <c r="L604" s="6"/>
      <c r="M604" s="34"/>
    </row>
    <row r="605" spans="2:13" x14ac:dyDescent="0.2">
      <c r="B605" s="6"/>
      <c r="L605" s="6"/>
      <c r="M605" s="34"/>
    </row>
    <row r="606" spans="2:13" x14ac:dyDescent="0.2">
      <c r="B606" s="6"/>
      <c r="L606" s="6"/>
      <c r="M606" s="34"/>
    </row>
    <row r="607" spans="2:13" x14ac:dyDescent="0.2">
      <c r="B607" s="6"/>
      <c r="L607" s="6"/>
      <c r="M607" s="34"/>
    </row>
    <row r="608" spans="2:13" x14ac:dyDescent="0.2">
      <c r="B608" s="6"/>
      <c r="L608" s="6"/>
      <c r="M608" s="34"/>
    </row>
    <row r="609" spans="2:13" x14ac:dyDescent="0.2">
      <c r="B609" s="6"/>
      <c r="L609" s="6"/>
      <c r="M609" s="34"/>
    </row>
    <row r="610" spans="2:13" x14ac:dyDescent="0.2">
      <c r="B610" s="6"/>
      <c r="L610" s="6"/>
      <c r="M610" s="34"/>
    </row>
    <row r="611" spans="2:13" x14ac:dyDescent="0.2">
      <c r="B611" s="6"/>
      <c r="L611" s="6"/>
      <c r="M611" s="34"/>
    </row>
    <row r="612" spans="2:13" x14ac:dyDescent="0.2">
      <c r="B612" s="6"/>
      <c r="L612" s="6"/>
      <c r="M612" s="34"/>
    </row>
    <row r="613" spans="2:13" x14ac:dyDescent="0.2">
      <c r="B613" s="6"/>
      <c r="L613" s="6"/>
      <c r="M613" s="34"/>
    </row>
    <row r="614" spans="2:13" x14ac:dyDescent="0.2">
      <c r="B614" s="6"/>
      <c r="L614" s="6"/>
      <c r="M614" s="34"/>
    </row>
    <row r="615" spans="2:13" x14ac:dyDescent="0.2">
      <c r="B615" s="6"/>
      <c r="L615" s="6"/>
      <c r="M615" s="34"/>
    </row>
    <row r="616" spans="2:13" x14ac:dyDescent="0.2">
      <c r="B616" s="6"/>
      <c r="L616" s="6"/>
      <c r="M616" s="34"/>
    </row>
    <row r="617" spans="2:13" x14ac:dyDescent="0.2">
      <c r="B617" s="6"/>
      <c r="L617" s="6"/>
      <c r="M617" s="34"/>
    </row>
    <row r="618" spans="2:13" x14ac:dyDescent="0.2">
      <c r="B618" s="6"/>
      <c r="L618" s="6"/>
      <c r="M618" s="34"/>
    </row>
    <row r="619" spans="2:13" x14ac:dyDescent="0.2">
      <c r="B619" s="6"/>
      <c r="L619" s="6"/>
      <c r="M619" s="34"/>
    </row>
    <row r="620" spans="2:13" x14ac:dyDescent="0.2">
      <c r="B620" s="6"/>
      <c r="L620" s="6"/>
      <c r="M620" s="34"/>
    </row>
    <row r="621" spans="2:13" x14ac:dyDescent="0.2">
      <c r="B621" s="6"/>
      <c r="L621" s="6"/>
      <c r="M621" s="34"/>
    </row>
    <row r="622" spans="2:13" x14ac:dyDescent="0.2">
      <c r="B622" s="6"/>
      <c r="L622" s="6"/>
      <c r="M622" s="34"/>
    </row>
    <row r="623" spans="2:13" x14ac:dyDescent="0.2">
      <c r="B623" s="6"/>
      <c r="L623" s="6"/>
      <c r="M623" s="34"/>
    </row>
    <row r="624" spans="2:13" x14ac:dyDescent="0.2">
      <c r="B624" s="6"/>
      <c r="L624" s="6"/>
      <c r="M624" s="34"/>
    </row>
    <row r="625" spans="2:13" x14ac:dyDescent="0.2">
      <c r="B625" s="6"/>
      <c r="L625" s="6"/>
      <c r="M625" s="34"/>
    </row>
    <row r="626" spans="2:13" x14ac:dyDescent="0.2">
      <c r="B626" s="6"/>
      <c r="L626" s="6"/>
      <c r="M626" s="34"/>
    </row>
    <row r="627" spans="2:13" x14ac:dyDescent="0.2">
      <c r="B627" s="6"/>
      <c r="L627" s="6"/>
      <c r="M627" s="34"/>
    </row>
    <row r="628" spans="2:13" x14ac:dyDescent="0.2">
      <c r="B628" s="6"/>
      <c r="L628" s="6"/>
      <c r="M628" s="34"/>
    </row>
    <row r="629" spans="2:13" x14ac:dyDescent="0.2">
      <c r="B629" s="6"/>
      <c r="L629" s="6"/>
      <c r="M629" s="34"/>
    </row>
    <row r="630" spans="2:13" x14ac:dyDescent="0.2">
      <c r="B630" s="6"/>
      <c r="L630" s="6"/>
      <c r="M630" s="34"/>
    </row>
    <row r="631" spans="2:13" x14ac:dyDescent="0.2">
      <c r="B631" s="6"/>
      <c r="L631" s="6"/>
      <c r="M631" s="34"/>
    </row>
    <row r="632" spans="2:13" x14ac:dyDescent="0.2">
      <c r="B632" s="6"/>
      <c r="L632" s="6"/>
      <c r="M632" s="34"/>
    </row>
    <row r="633" spans="2:13" x14ac:dyDescent="0.2">
      <c r="B633" s="6"/>
      <c r="L633" s="6"/>
      <c r="M633" s="34"/>
    </row>
    <row r="634" spans="2:13" x14ac:dyDescent="0.2">
      <c r="B634" s="6"/>
      <c r="L634" s="6"/>
      <c r="M634" s="34"/>
    </row>
    <row r="635" spans="2:13" x14ac:dyDescent="0.2">
      <c r="B635" s="6"/>
      <c r="L635" s="6"/>
      <c r="M635" s="34"/>
    </row>
    <row r="636" spans="2:13" x14ac:dyDescent="0.2">
      <c r="B636" s="6"/>
      <c r="L636" s="6"/>
      <c r="M636" s="34"/>
    </row>
    <row r="637" spans="2:13" x14ac:dyDescent="0.2">
      <c r="B637" s="6"/>
      <c r="L637" s="6"/>
      <c r="M637" s="34"/>
    </row>
    <row r="638" spans="2:13" x14ac:dyDescent="0.2">
      <c r="B638" s="6"/>
      <c r="L638" s="6"/>
      <c r="M638" s="34"/>
    </row>
    <row r="639" spans="2:13" x14ac:dyDescent="0.2">
      <c r="B639" s="6"/>
      <c r="L639" s="6"/>
      <c r="M639" s="34"/>
    </row>
    <row r="640" spans="2:13" x14ac:dyDescent="0.2">
      <c r="B640" s="6"/>
      <c r="L640" s="6"/>
      <c r="M640" s="34"/>
    </row>
    <row r="641" spans="2:13" x14ac:dyDescent="0.2">
      <c r="B641" s="6"/>
      <c r="L641" s="6"/>
      <c r="M641" s="34"/>
    </row>
    <row r="642" spans="2:13" x14ac:dyDescent="0.2">
      <c r="B642" s="6"/>
      <c r="L642" s="6"/>
      <c r="M642" s="34"/>
    </row>
    <row r="643" spans="2:13" x14ac:dyDescent="0.2">
      <c r="B643" s="6"/>
      <c r="L643" s="6"/>
      <c r="M643" s="34"/>
    </row>
    <row r="644" spans="2:13" x14ac:dyDescent="0.2">
      <c r="B644" s="6"/>
      <c r="L644" s="6"/>
      <c r="M644" s="34"/>
    </row>
    <row r="645" spans="2:13" x14ac:dyDescent="0.2">
      <c r="B645" s="6"/>
      <c r="L645" s="6"/>
      <c r="M645" s="34"/>
    </row>
    <row r="646" spans="2:13" x14ac:dyDescent="0.2">
      <c r="B646" s="6"/>
      <c r="L646" s="6"/>
      <c r="M646" s="34"/>
    </row>
    <row r="647" spans="2:13" x14ac:dyDescent="0.2">
      <c r="B647" s="6"/>
      <c r="L647" s="6"/>
      <c r="M647" s="34"/>
    </row>
    <row r="648" spans="2:13" x14ac:dyDescent="0.2">
      <c r="B648" s="6"/>
      <c r="L648" s="6"/>
      <c r="M648" s="34"/>
    </row>
    <row r="649" spans="2:13" x14ac:dyDescent="0.2">
      <c r="B649" s="6"/>
      <c r="L649" s="6"/>
      <c r="M649" s="34"/>
    </row>
    <row r="650" spans="2:13" x14ac:dyDescent="0.2">
      <c r="B650" s="6"/>
      <c r="L650" s="6"/>
      <c r="M650" s="34"/>
    </row>
    <row r="651" spans="2:13" x14ac:dyDescent="0.2">
      <c r="B651" s="6"/>
      <c r="L651" s="6"/>
      <c r="M651" s="34"/>
    </row>
    <row r="652" spans="2:13" x14ac:dyDescent="0.2">
      <c r="B652" s="6"/>
      <c r="L652" s="6"/>
      <c r="M652" s="34"/>
    </row>
    <row r="653" spans="2:13" x14ac:dyDescent="0.2">
      <c r="B653" s="6"/>
      <c r="L653" s="6"/>
      <c r="M653" s="34"/>
    </row>
    <row r="654" spans="2:13" x14ac:dyDescent="0.2">
      <c r="B654" s="6"/>
      <c r="L654" s="6"/>
      <c r="M654" s="34"/>
    </row>
    <row r="655" spans="2:13" x14ac:dyDescent="0.2">
      <c r="B655" s="6"/>
      <c r="L655" s="6"/>
      <c r="M655" s="34"/>
    </row>
    <row r="656" spans="2:13" x14ac:dyDescent="0.2">
      <c r="B656" s="6"/>
      <c r="L656" s="6"/>
      <c r="M656" s="34"/>
    </row>
    <row r="657" spans="2:13" x14ac:dyDescent="0.2">
      <c r="B657" s="6"/>
      <c r="L657" s="6"/>
      <c r="M657" s="34"/>
    </row>
    <row r="658" spans="2:13" x14ac:dyDescent="0.2">
      <c r="B658" s="6"/>
      <c r="L658" s="6"/>
      <c r="M658" s="34"/>
    </row>
    <row r="659" spans="2:13" x14ac:dyDescent="0.2">
      <c r="B659" s="6"/>
      <c r="L659" s="6"/>
      <c r="M659" s="34"/>
    </row>
    <row r="660" spans="2:13" x14ac:dyDescent="0.2">
      <c r="B660" s="6"/>
      <c r="L660" s="6"/>
      <c r="M660" s="34"/>
    </row>
    <row r="661" spans="2:13" x14ac:dyDescent="0.2">
      <c r="B661" s="6"/>
      <c r="L661" s="6"/>
      <c r="M661" s="34"/>
    </row>
    <row r="662" spans="2:13" x14ac:dyDescent="0.2">
      <c r="B662" s="6"/>
      <c r="L662" s="6"/>
      <c r="M662" s="34"/>
    </row>
    <row r="663" spans="2:13" x14ac:dyDescent="0.2">
      <c r="B663" s="6"/>
      <c r="L663" s="6"/>
      <c r="M663" s="34"/>
    </row>
    <row r="664" spans="2:13" x14ac:dyDescent="0.2">
      <c r="B664" s="6"/>
      <c r="L664" s="6"/>
      <c r="M664" s="34"/>
    </row>
    <row r="665" spans="2:13" x14ac:dyDescent="0.2">
      <c r="B665" s="6"/>
      <c r="L665" s="6"/>
      <c r="M665" s="34"/>
    </row>
    <row r="666" spans="2:13" x14ac:dyDescent="0.2">
      <c r="B666" s="6"/>
      <c r="L666" s="6"/>
      <c r="M666" s="34"/>
    </row>
    <row r="667" spans="2:13" x14ac:dyDescent="0.2">
      <c r="B667" s="6"/>
      <c r="L667" s="6"/>
      <c r="M667" s="34"/>
    </row>
    <row r="668" spans="2:13" x14ac:dyDescent="0.2">
      <c r="B668" s="6"/>
      <c r="L668" s="6"/>
      <c r="M668" s="34"/>
    </row>
    <row r="669" spans="2:13" x14ac:dyDescent="0.2">
      <c r="B669" s="6"/>
      <c r="L669" s="6"/>
      <c r="M669" s="34"/>
    </row>
    <row r="670" spans="2:13" x14ac:dyDescent="0.2">
      <c r="B670" s="6"/>
      <c r="L670" s="6"/>
      <c r="M670" s="34"/>
    </row>
    <row r="671" spans="2:13" x14ac:dyDescent="0.2">
      <c r="B671" s="6"/>
      <c r="L671" s="6"/>
      <c r="M671" s="34"/>
    </row>
    <row r="672" spans="2:13" x14ac:dyDescent="0.2">
      <c r="B672" s="6"/>
      <c r="L672" s="6"/>
      <c r="M672" s="34"/>
    </row>
    <row r="673" spans="2:13" x14ac:dyDescent="0.2">
      <c r="B673" s="6"/>
      <c r="L673" s="6"/>
      <c r="M673" s="34"/>
    </row>
    <row r="674" spans="2:13" x14ac:dyDescent="0.2">
      <c r="B674" s="6"/>
      <c r="L674" s="6"/>
      <c r="M674" s="34"/>
    </row>
    <row r="675" spans="2:13" x14ac:dyDescent="0.2">
      <c r="B675" s="6"/>
      <c r="L675" s="6"/>
      <c r="M675" s="34"/>
    </row>
    <row r="676" spans="2:13" x14ac:dyDescent="0.2">
      <c r="B676" s="6"/>
      <c r="L676" s="6"/>
      <c r="M676" s="34"/>
    </row>
    <row r="677" spans="2:13" x14ac:dyDescent="0.2">
      <c r="B677" s="6"/>
      <c r="L677" s="6"/>
      <c r="M677" s="34"/>
    </row>
    <row r="678" spans="2:13" x14ac:dyDescent="0.2">
      <c r="B678" s="6"/>
      <c r="L678" s="6"/>
      <c r="M678" s="34"/>
    </row>
    <row r="679" spans="2:13" x14ac:dyDescent="0.2">
      <c r="B679" s="6"/>
      <c r="L679" s="6"/>
      <c r="M679" s="34"/>
    </row>
    <row r="680" spans="2:13" x14ac:dyDescent="0.2">
      <c r="B680" s="6"/>
      <c r="L680" s="6"/>
      <c r="M680" s="34"/>
    </row>
    <row r="681" spans="2:13" x14ac:dyDescent="0.2">
      <c r="B681" s="6"/>
      <c r="L681" s="6"/>
      <c r="M681" s="34"/>
    </row>
    <row r="682" spans="2:13" x14ac:dyDescent="0.2">
      <c r="B682" s="6"/>
      <c r="L682" s="6"/>
      <c r="M682" s="34"/>
    </row>
    <row r="683" spans="2:13" x14ac:dyDescent="0.2">
      <c r="B683" s="6"/>
      <c r="L683" s="6"/>
      <c r="M683" s="34"/>
    </row>
    <row r="684" spans="2:13" x14ac:dyDescent="0.2">
      <c r="B684" s="6"/>
      <c r="L684" s="6"/>
      <c r="M684" s="34"/>
    </row>
    <row r="685" spans="2:13" x14ac:dyDescent="0.2">
      <c r="B685" s="6"/>
      <c r="L685" s="6"/>
      <c r="M685" s="34"/>
    </row>
    <row r="686" spans="2:13" x14ac:dyDescent="0.2">
      <c r="B686" s="6"/>
      <c r="L686" s="6"/>
      <c r="M686" s="34"/>
    </row>
    <row r="687" spans="2:13" x14ac:dyDescent="0.2">
      <c r="B687" s="6"/>
      <c r="L687" s="6"/>
      <c r="M687" s="34"/>
    </row>
    <row r="688" spans="2:13" x14ac:dyDescent="0.2">
      <c r="B688" s="6"/>
      <c r="L688" s="6"/>
      <c r="M688" s="34"/>
    </row>
    <row r="689" spans="2:13" x14ac:dyDescent="0.2">
      <c r="B689" s="6"/>
      <c r="L689" s="6"/>
      <c r="M689" s="34"/>
    </row>
    <row r="690" spans="2:13" x14ac:dyDescent="0.2">
      <c r="B690" s="6"/>
      <c r="L690" s="6"/>
      <c r="M690" s="34"/>
    </row>
    <row r="691" spans="2:13" x14ac:dyDescent="0.2">
      <c r="B691" s="6"/>
      <c r="L691" s="6"/>
      <c r="M691" s="34"/>
    </row>
    <row r="692" spans="2:13" x14ac:dyDescent="0.2">
      <c r="B692" s="6"/>
      <c r="L692" s="6"/>
      <c r="M692" s="34"/>
    </row>
    <row r="693" spans="2:13" x14ac:dyDescent="0.2">
      <c r="B693" s="6"/>
      <c r="L693" s="6"/>
      <c r="M693" s="34"/>
    </row>
    <row r="694" spans="2:13" x14ac:dyDescent="0.2">
      <c r="B694" s="6"/>
      <c r="L694" s="6"/>
      <c r="M694" s="34"/>
    </row>
    <row r="695" spans="2:13" x14ac:dyDescent="0.2">
      <c r="B695" s="6"/>
      <c r="L695" s="6"/>
      <c r="M695" s="34"/>
    </row>
    <row r="696" spans="2:13" x14ac:dyDescent="0.2">
      <c r="B696" s="6"/>
      <c r="L696" s="6"/>
      <c r="M696" s="34"/>
    </row>
    <row r="697" spans="2:13" x14ac:dyDescent="0.2">
      <c r="B697" s="6"/>
      <c r="L697" s="6"/>
      <c r="M697" s="34"/>
    </row>
    <row r="698" spans="2:13" x14ac:dyDescent="0.2">
      <c r="B698" s="6"/>
      <c r="L698" s="6"/>
      <c r="M698" s="34"/>
    </row>
    <row r="699" spans="2:13" x14ac:dyDescent="0.2">
      <c r="B699" s="6"/>
      <c r="L699" s="6"/>
      <c r="M699" s="34"/>
    </row>
    <row r="700" spans="2:13" x14ac:dyDescent="0.2">
      <c r="B700" s="6"/>
      <c r="L700" s="6"/>
      <c r="M700" s="34"/>
    </row>
    <row r="701" spans="2:13" x14ac:dyDescent="0.2">
      <c r="B701" s="6"/>
      <c r="L701" s="6"/>
      <c r="M701" s="34"/>
    </row>
    <row r="702" spans="2:13" x14ac:dyDescent="0.2">
      <c r="B702" s="6"/>
      <c r="L702" s="6"/>
      <c r="M702" s="34"/>
    </row>
    <row r="703" spans="2:13" x14ac:dyDescent="0.2">
      <c r="B703" s="6"/>
      <c r="L703" s="6"/>
      <c r="M703" s="34"/>
    </row>
    <row r="704" spans="2:13" x14ac:dyDescent="0.2">
      <c r="B704" s="6"/>
      <c r="L704" s="6"/>
      <c r="M704" s="34"/>
    </row>
    <row r="705" spans="2:13" x14ac:dyDescent="0.2">
      <c r="B705" s="6"/>
      <c r="L705" s="6"/>
      <c r="M705" s="34"/>
    </row>
    <row r="706" spans="2:13" x14ac:dyDescent="0.2">
      <c r="B706" s="6"/>
      <c r="L706" s="6"/>
      <c r="M706" s="34"/>
    </row>
    <row r="707" spans="2:13" x14ac:dyDescent="0.2">
      <c r="B707" s="6"/>
      <c r="L707" s="6"/>
      <c r="M707" s="34"/>
    </row>
    <row r="708" spans="2:13" x14ac:dyDescent="0.2">
      <c r="B708" s="6"/>
      <c r="L708" s="6"/>
      <c r="M708" s="34"/>
    </row>
    <row r="709" spans="2:13" x14ac:dyDescent="0.2">
      <c r="B709" s="6"/>
      <c r="L709" s="6"/>
      <c r="M709" s="34"/>
    </row>
    <row r="710" spans="2:13" x14ac:dyDescent="0.2">
      <c r="B710" s="6"/>
      <c r="L710" s="6"/>
      <c r="M710" s="34"/>
    </row>
    <row r="711" spans="2:13" x14ac:dyDescent="0.2">
      <c r="B711" s="6"/>
      <c r="L711" s="6"/>
      <c r="M711" s="34"/>
    </row>
    <row r="712" spans="2:13" x14ac:dyDescent="0.2">
      <c r="B712" s="6"/>
      <c r="L712" s="6"/>
      <c r="M712" s="34"/>
    </row>
    <row r="713" spans="2:13" x14ac:dyDescent="0.2">
      <c r="B713" s="6"/>
      <c r="L713" s="6"/>
      <c r="M713" s="34"/>
    </row>
    <row r="714" spans="2:13" x14ac:dyDescent="0.2">
      <c r="B714" s="6"/>
      <c r="L714" s="6"/>
      <c r="M714" s="34"/>
    </row>
    <row r="715" spans="2:13" x14ac:dyDescent="0.2">
      <c r="B715" s="6"/>
      <c r="L715" s="6"/>
      <c r="M715" s="34"/>
    </row>
    <row r="716" spans="2:13" x14ac:dyDescent="0.2">
      <c r="B716" s="6"/>
      <c r="L716" s="6"/>
      <c r="M716" s="34"/>
    </row>
    <row r="717" spans="2:13" x14ac:dyDescent="0.2">
      <c r="B717" s="6"/>
      <c r="L717" s="6"/>
      <c r="M717" s="34"/>
    </row>
    <row r="718" spans="2:13" x14ac:dyDescent="0.2">
      <c r="B718" s="6"/>
      <c r="L718" s="6"/>
      <c r="M718" s="34"/>
    </row>
    <row r="719" spans="2:13" x14ac:dyDescent="0.2">
      <c r="B719" s="6"/>
      <c r="L719" s="6"/>
      <c r="M719" s="34"/>
    </row>
    <row r="720" spans="2:13" x14ac:dyDescent="0.2">
      <c r="B720" s="6"/>
      <c r="L720" s="6"/>
      <c r="M720" s="34"/>
    </row>
    <row r="721" spans="2:13" x14ac:dyDescent="0.2">
      <c r="B721" s="6"/>
      <c r="L721" s="6"/>
      <c r="M721" s="34"/>
    </row>
    <row r="722" spans="2:13" x14ac:dyDescent="0.2">
      <c r="B722" s="6"/>
      <c r="L722" s="6"/>
      <c r="M722" s="34"/>
    </row>
    <row r="723" spans="2:13" x14ac:dyDescent="0.2">
      <c r="B723" s="6"/>
      <c r="L723" s="6"/>
      <c r="M723" s="34"/>
    </row>
    <row r="724" spans="2:13" x14ac:dyDescent="0.2">
      <c r="B724" s="6"/>
      <c r="L724" s="6"/>
      <c r="M724" s="34"/>
    </row>
    <row r="725" spans="2:13" x14ac:dyDescent="0.2">
      <c r="B725" s="6"/>
      <c r="L725" s="6"/>
      <c r="M725" s="34"/>
    </row>
    <row r="726" spans="2:13" x14ac:dyDescent="0.2">
      <c r="B726" s="6"/>
      <c r="L726" s="6"/>
      <c r="M726" s="34"/>
    </row>
    <row r="727" spans="2:13" x14ac:dyDescent="0.2">
      <c r="B727" s="6"/>
      <c r="L727" s="6"/>
      <c r="M727" s="34"/>
    </row>
    <row r="728" spans="2:13" x14ac:dyDescent="0.2">
      <c r="B728" s="6"/>
      <c r="L728" s="6"/>
      <c r="M728" s="34"/>
    </row>
    <row r="729" spans="2:13" x14ac:dyDescent="0.2">
      <c r="B729" s="6"/>
      <c r="L729" s="6"/>
      <c r="M729" s="34"/>
    </row>
    <row r="730" spans="2:13" x14ac:dyDescent="0.2">
      <c r="B730" s="6"/>
      <c r="L730" s="6"/>
      <c r="M730" s="34"/>
    </row>
    <row r="731" spans="2:13" x14ac:dyDescent="0.2">
      <c r="B731" s="6"/>
      <c r="L731" s="6"/>
      <c r="M731" s="34"/>
    </row>
    <row r="732" spans="2:13" x14ac:dyDescent="0.2">
      <c r="B732" s="6"/>
      <c r="L732" s="6"/>
      <c r="M732" s="34"/>
    </row>
    <row r="733" spans="2:13" x14ac:dyDescent="0.2">
      <c r="B733" s="6"/>
      <c r="L733" s="6"/>
      <c r="M733" s="34"/>
    </row>
  </sheetData>
  <mergeCells count="14">
    <mergeCell ref="C1:K1"/>
    <mergeCell ref="C2:K2"/>
    <mergeCell ref="BM2:BN2"/>
    <mergeCell ref="C3:K3"/>
    <mergeCell ref="C4:G4"/>
    <mergeCell ref="H4:I4"/>
    <mergeCell ref="D49:J49"/>
    <mergeCell ref="D50:J55"/>
    <mergeCell ref="C5:K5"/>
    <mergeCell ref="C6:K6"/>
    <mergeCell ref="C7:K7"/>
    <mergeCell ref="C8:K8"/>
    <mergeCell ref="C18:K18"/>
    <mergeCell ref="C20:K20"/>
  </mergeCells>
  <conditionalFormatting sqref="D49:J49">
    <cfRule type="containsText" dxfId="2" priority="1" operator="containsText" text="Sobre-estimación">
      <formula>NOT(ISERROR(SEARCH("Sobre-estimación",D49)))</formula>
    </cfRule>
    <cfRule type="containsText" dxfId="1" priority="2" operator="containsText" text="Calibrado">
      <formula>NOT(ISERROR(SEARCH("Calibrado",D49)))</formula>
    </cfRule>
    <cfRule type="containsText" dxfId="0" priority="3" operator="containsText" text="Sub-estimación">
      <formula>NOT(ISERROR(SEARCH("Sub-estimación",D49)))</formula>
    </cfRule>
  </conditionalFormatting>
  <dataValidations count="1">
    <dataValidation type="list" allowBlank="1" showInputMessage="1" showErrorMessage="1" sqref="H4" xr:uid="{14C14E9C-2FCD-1142-9476-BD441A203CF6}">
      <formula1>$AO$3:$AO$5</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Calibro-Hoja</vt:lpstr>
      <vt:lpstr>Calibro-Fruto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Microsoft Office</dc:creator>
  <cp:lastModifiedBy>Cenicafe FNC</cp:lastModifiedBy>
  <dcterms:created xsi:type="dcterms:W3CDTF">2019-07-09T15:11:04Z</dcterms:created>
  <dcterms:modified xsi:type="dcterms:W3CDTF">2024-09-25T15:36:07Z</dcterms:modified>
</cp:coreProperties>
</file>